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ФГОС\Учебные планы 2020-2021\заочники\"/>
    </mc:Choice>
  </mc:AlternateContent>
  <bookViews>
    <workbookView xWindow="0" yWindow="0" windowWidth="28800" windowHeight="9945" tabRatio="388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План учебного процесса" sheetId="10" r:id="rId4"/>
    <sheet name="кабинеты" sheetId="5" r:id="rId5"/>
    <sheet name="Лист3" sheetId="6" state="hidden" r:id="rId6"/>
    <sheet name="Структура" sheetId="9" r:id="rId7"/>
  </sheets>
  <definedNames>
    <definedName name="_xlnm._FilterDatabase" localSheetId="3" hidden="1">'План учебного процесса'!$A$2:$Q$38</definedName>
    <definedName name="_xlnm._FilterDatabase" localSheetId="0" hidden="1">'Титульный лист'!$G$20:$H$20</definedName>
    <definedName name="_xlnm.Print_Area" localSheetId="3">'План учебного процесса'!$A$1:$Q$96</definedName>
  </definedNames>
  <calcPr calcId="162913"/>
</workbook>
</file>

<file path=xl/calcChain.xml><?xml version="1.0" encoding="utf-8"?>
<calcChain xmlns="http://schemas.openxmlformats.org/spreadsheetml/2006/main">
  <c r="AU28" i="11" l="1"/>
  <c r="AN28" i="11"/>
  <c r="AH28" i="11"/>
  <c r="AA28" i="11"/>
  <c r="V28" i="11"/>
  <c r="O28" i="11"/>
  <c r="F28" i="11"/>
  <c r="AZ27" i="11"/>
  <c r="AZ26" i="11"/>
  <c r="AZ28" i="11" s="1"/>
  <c r="AZ25" i="11"/>
  <c r="AZ24" i="11"/>
  <c r="K85" i="10" l="1"/>
  <c r="L85" i="10"/>
  <c r="M85" i="10"/>
  <c r="N85" i="10"/>
  <c r="O85" i="10"/>
  <c r="P85" i="10"/>
  <c r="Q85" i="10"/>
  <c r="J85" i="10"/>
  <c r="I69" i="10"/>
  <c r="I58" i="10"/>
  <c r="D34" i="10"/>
  <c r="Q34" i="10"/>
  <c r="J34" i="10"/>
  <c r="I34" i="10"/>
  <c r="H34" i="10"/>
  <c r="F60" i="10"/>
  <c r="G60" i="10" s="1"/>
  <c r="E60" i="10" l="1"/>
  <c r="D44" i="10"/>
  <c r="K69" i="10"/>
  <c r="L69" i="10"/>
  <c r="M69" i="10"/>
  <c r="N69" i="10"/>
  <c r="O69" i="10"/>
  <c r="P69" i="10"/>
  <c r="Q69" i="10"/>
  <c r="J69" i="10"/>
  <c r="F70" i="10"/>
  <c r="Q44" i="10"/>
  <c r="K44" i="10"/>
  <c r="L44" i="10"/>
  <c r="M44" i="10"/>
  <c r="N44" i="10"/>
  <c r="O44" i="10"/>
  <c r="P44" i="10"/>
  <c r="J44" i="10"/>
  <c r="K58" i="10"/>
  <c r="L58" i="10"/>
  <c r="M58" i="10"/>
  <c r="N58" i="10"/>
  <c r="O58" i="10"/>
  <c r="P58" i="10"/>
  <c r="Q58" i="10"/>
  <c r="J58" i="10"/>
  <c r="K73" i="10"/>
  <c r="L73" i="10"/>
  <c r="M73" i="10"/>
  <c r="N73" i="10"/>
  <c r="O73" i="10"/>
  <c r="P73" i="10"/>
  <c r="Q73" i="10"/>
  <c r="J73" i="10"/>
  <c r="J66" i="10"/>
  <c r="K40" i="10"/>
  <c r="L40" i="10"/>
  <c r="M40" i="10"/>
  <c r="N40" i="10"/>
  <c r="O40" i="10"/>
  <c r="P40" i="10"/>
  <c r="Q40" i="10"/>
  <c r="J40" i="10"/>
  <c r="K34" i="10"/>
  <c r="L34" i="10"/>
  <c r="M34" i="10"/>
  <c r="N34" i="10"/>
  <c r="O34" i="10"/>
  <c r="P34" i="10"/>
  <c r="F39" i="10"/>
  <c r="E39" i="10" s="1"/>
  <c r="F53" i="10"/>
  <c r="F54" i="10"/>
  <c r="F55" i="10"/>
  <c r="E55" i="10" s="1"/>
  <c r="F56" i="10"/>
  <c r="E70" i="10" l="1"/>
  <c r="H54" i="10"/>
  <c r="G54" i="10" s="1"/>
  <c r="E54" i="10"/>
  <c r="H56" i="10"/>
  <c r="G56" i="10" s="1"/>
  <c r="E56" i="10"/>
  <c r="H53" i="10"/>
  <c r="G53" i="10" s="1"/>
  <c r="E53" i="10"/>
  <c r="J57" i="10"/>
  <c r="H70" i="10"/>
  <c r="G39" i="10"/>
  <c r="H55" i="10"/>
  <c r="G55" i="10" s="1"/>
  <c r="F64" i="10"/>
  <c r="F65" i="10"/>
  <c r="D65" i="10" l="1"/>
  <c r="E65" i="10"/>
  <c r="D64" i="10"/>
  <c r="D58" i="10" s="1"/>
  <c r="G70" i="10"/>
  <c r="F74" i="10"/>
  <c r="E74" i="10" s="1"/>
  <c r="D32" i="10" l="1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K86" i="10"/>
  <c r="L86" i="10"/>
  <c r="M86" i="10"/>
  <c r="N86" i="10"/>
  <c r="O86" i="10"/>
  <c r="P86" i="10"/>
  <c r="Q86" i="10"/>
  <c r="J86" i="10"/>
  <c r="Q87" i="10"/>
  <c r="P87" i="10"/>
  <c r="O87" i="10"/>
  <c r="N87" i="10"/>
  <c r="M87" i="10"/>
  <c r="L87" i="10"/>
  <c r="K87" i="10"/>
  <c r="J87" i="10"/>
  <c r="D29" i="10" l="1"/>
  <c r="I44" i="10"/>
  <c r="I73" i="10"/>
  <c r="I66" i="10"/>
  <c r="K66" i="10"/>
  <c r="L66" i="10"/>
  <c r="M66" i="10"/>
  <c r="N66" i="10"/>
  <c r="O66" i="10"/>
  <c r="P66" i="10"/>
  <c r="Q66" i="10"/>
  <c r="I57" i="10" l="1"/>
  <c r="I43" i="10" s="1"/>
  <c r="N57" i="10"/>
  <c r="N43" i="10" s="1"/>
  <c r="Q57" i="10"/>
  <c r="Q43" i="10" s="1"/>
  <c r="Q33" i="10" s="1"/>
  <c r="L57" i="10"/>
  <c r="L43" i="10" s="1"/>
  <c r="O57" i="10"/>
  <c r="O43" i="10" s="1"/>
  <c r="K57" i="10"/>
  <c r="K43" i="10" s="1"/>
  <c r="K33" i="10" s="1"/>
  <c r="P57" i="10"/>
  <c r="P43" i="10" s="1"/>
  <c r="J43" i="10"/>
  <c r="J33" i="10" s="1"/>
  <c r="M57" i="10"/>
  <c r="M43" i="10" s="1"/>
  <c r="F46" i="10"/>
  <c r="E46" i="10" s="1"/>
  <c r="F47" i="10"/>
  <c r="F48" i="10"/>
  <c r="F49" i="10"/>
  <c r="F50" i="10"/>
  <c r="F51" i="10"/>
  <c r="E51" i="10" s="1"/>
  <c r="F52" i="10"/>
  <c r="F45" i="10"/>
  <c r="F42" i="10"/>
  <c r="H42" i="10" s="1"/>
  <c r="F41" i="10"/>
  <c r="F36" i="10"/>
  <c r="F37" i="10"/>
  <c r="F38" i="10"/>
  <c r="F35" i="10"/>
  <c r="F76" i="10"/>
  <c r="F75" i="10"/>
  <c r="H74" i="10"/>
  <c r="H73" i="10" s="1"/>
  <c r="F72" i="10"/>
  <c r="F71" i="10"/>
  <c r="F68" i="10"/>
  <c r="F67" i="10"/>
  <c r="F63" i="10"/>
  <c r="E63" i="10" s="1"/>
  <c r="F62" i="10"/>
  <c r="E62" i="10" s="1"/>
  <c r="F61" i="10"/>
  <c r="F59" i="10"/>
  <c r="I40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 s="1"/>
  <c r="D76" i="10" l="1"/>
  <c r="E76" i="10"/>
  <c r="D68" i="10"/>
  <c r="D66" i="10" s="1"/>
  <c r="E68" i="10"/>
  <c r="D72" i="10"/>
  <c r="D69" i="10" s="1"/>
  <c r="E72" i="10"/>
  <c r="D75" i="10"/>
  <c r="E75" i="10"/>
  <c r="E73" i="10" s="1"/>
  <c r="G37" i="10"/>
  <c r="E37" i="10"/>
  <c r="H59" i="10"/>
  <c r="G59" i="10" s="1"/>
  <c r="F58" i="10"/>
  <c r="E59" i="10"/>
  <c r="G35" i="10"/>
  <c r="E35" i="10"/>
  <c r="G36" i="10"/>
  <c r="E36" i="10"/>
  <c r="H50" i="10"/>
  <c r="G50" i="10" s="1"/>
  <c r="E50" i="10"/>
  <c r="H47" i="10"/>
  <c r="G47" i="10" s="1"/>
  <c r="E47" i="10"/>
  <c r="H48" i="10"/>
  <c r="G48" i="10" s="1"/>
  <c r="E48" i="10"/>
  <c r="G61" i="10"/>
  <c r="E61" i="10"/>
  <c r="E67" i="10"/>
  <c r="E66" i="10" s="1"/>
  <c r="G67" i="10"/>
  <c r="G66" i="10" s="1"/>
  <c r="H71" i="10"/>
  <c r="H69" i="10" s="1"/>
  <c r="E71" i="10"/>
  <c r="F69" i="10"/>
  <c r="D73" i="10"/>
  <c r="G38" i="10"/>
  <c r="E38" i="10"/>
  <c r="H40" i="10"/>
  <c r="H52" i="10"/>
  <c r="G52" i="10" s="1"/>
  <c r="E52" i="10"/>
  <c r="H49" i="10"/>
  <c r="G49" i="10" s="1"/>
  <c r="E49" i="10"/>
  <c r="N33" i="10"/>
  <c r="N77" i="10" s="1"/>
  <c r="M33" i="10"/>
  <c r="M77" i="10" s="1"/>
  <c r="O33" i="10"/>
  <c r="O77" i="10" s="1"/>
  <c r="L33" i="10"/>
  <c r="L77" i="10" s="1"/>
  <c r="P33" i="10"/>
  <c r="P77" i="10" s="1"/>
  <c r="Q77" i="10"/>
  <c r="J77" i="10"/>
  <c r="K77" i="10"/>
  <c r="H62" i="10"/>
  <c r="G62" i="10" s="1"/>
  <c r="H51" i="10"/>
  <c r="G51" i="10" s="1"/>
  <c r="H46" i="10"/>
  <c r="G46" i="10" s="1"/>
  <c r="D16" i="10"/>
  <c r="D17" i="10"/>
  <c r="I33" i="10"/>
  <c r="I77" i="10" s="1"/>
  <c r="F40" i="10"/>
  <c r="G42" i="10"/>
  <c r="H63" i="10"/>
  <c r="G63" i="10" s="1"/>
  <c r="F66" i="10"/>
  <c r="H66" i="10"/>
  <c r="G45" i="10"/>
  <c r="F44" i="10"/>
  <c r="G74" i="10"/>
  <c r="G73" i="10" s="1"/>
  <c r="F73" i="10"/>
  <c r="E69" i="10" l="1"/>
  <c r="G71" i="10"/>
  <c r="G69" i="10" s="1"/>
  <c r="G58" i="10"/>
  <c r="G57" i="10" s="1"/>
  <c r="H58" i="10"/>
  <c r="H57" i="10" s="1"/>
  <c r="E58" i="10"/>
  <c r="G34" i="10"/>
  <c r="F34" i="10" s="1"/>
  <c r="E34" i="10"/>
  <c r="D57" i="10"/>
  <c r="G40" i="10"/>
  <c r="H44" i="10"/>
  <c r="F57" i="10"/>
  <c r="F43" i="10" s="1"/>
  <c r="G44" i="10"/>
  <c r="H43" i="10" l="1"/>
  <c r="H33" i="10" s="1"/>
  <c r="H77" i="10" s="1"/>
  <c r="G43" i="10"/>
  <c r="G33" i="10" s="1"/>
  <c r="F33" i="10" l="1"/>
  <c r="F77" i="10" s="1"/>
  <c r="G77" i="10"/>
  <c r="E42" i="10"/>
  <c r="E41" i="10" l="1"/>
  <c r="E40" i="10" s="1"/>
  <c r="D40" i="10"/>
  <c r="E45" i="10"/>
  <c r="E44" i="10" s="1"/>
  <c r="D43" i="10" l="1"/>
  <c r="D33" i="10" s="1"/>
  <c r="D77" i="10" s="1"/>
  <c r="E57" i="10"/>
  <c r="E43" i="10" s="1"/>
  <c r="E33" i="10" s="1"/>
  <c r="E77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O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O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 shapeId="0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1" shapeId="0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V28" authorId="0" shape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H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1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1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3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7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<sst xmlns="http://schemas.openxmlformats.org/spreadsheetml/2006/main" count="590" uniqueCount="417">
  <si>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</si>
  <si>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</si>
  <si>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</si>
  <si>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</si>
  <si>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</si>
  <si>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</si>
  <si>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</si>
  <si>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</si>
  <si>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</si>
  <si>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</si>
  <si>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</si>
  <si>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</si>
  <si>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</si>
  <si>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</si>
  <si>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</si>
  <si>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</si>
  <si>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</si>
  <si>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</si>
  <si>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</si>
  <si>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</si>
  <si>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К</t>
  </si>
  <si>
    <t>∆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</si>
  <si>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</si>
  <si>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</si>
  <si>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</si>
  <si>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Каникулы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</si>
  <si>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</si>
  <si>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</si>
  <si>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</si>
  <si>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</si>
  <si>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</si>
  <si>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</si>
  <si>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</si>
  <si>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</si>
  <si>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</si>
  <si>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</si>
  <si>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</si>
  <si>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</si>
  <si>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</si>
  <si>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</si>
  <si>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</si>
  <si>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</si>
  <si>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</si>
  <si>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</si>
  <si>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</si>
  <si>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</si>
  <si>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</si>
  <si>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</si>
  <si>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</si>
  <si>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</si>
  <si>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</si>
  <si>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</si>
  <si>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</si>
  <si>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</si>
  <si>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</si>
  <si>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</si>
  <si>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</si>
  <si>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</si>
  <si>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</si>
  <si>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</si>
  <si>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</si>
  <si>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</si>
  <si>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</si>
  <si>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</si>
  <si>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</si>
  <si>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</si>
  <si>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</si>
  <si>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</si>
  <si>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</si>
  <si>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</si>
  <si>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</si>
  <si>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</si>
  <si>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</si>
  <si>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</si>
  <si>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</si>
  <si>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</si>
  <si>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</si>
  <si>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</si>
  <si>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</si>
  <si>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</si>
  <si>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</si>
  <si>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</si>
  <si>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</si>
  <si>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</si>
  <si>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</si>
  <si>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</si>
  <si>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</si>
  <si>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</si>
  <si>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</si>
  <si>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</si>
  <si>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</si>
  <si>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</si>
  <si>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</si>
  <si>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</si>
  <si>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</si>
  <si>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</si>
  <si>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</si>
  <si>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</si>
  <si>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</si>
  <si>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</si>
  <si>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</si>
  <si>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</si>
  <si>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</si>
  <si>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</si>
  <si>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</si>
  <si>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</si>
  <si>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</si>
  <si>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</si>
  <si>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</si>
  <si>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</si>
  <si>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</si>
  <si>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</si>
  <si>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</si>
  <si>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</si>
  <si>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</si>
  <si>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</si>
  <si>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</si>
  <si>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</si>
  <si>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</si>
  <si>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</si>
  <si>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</si>
  <si>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</si>
  <si>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</si>
  <si>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</si>
  <si>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</si>
  <si>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</si>
  <si>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</si>
  <si>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</si>
  <si>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</si>
  <si>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</si>
  <si>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</si>
  <si>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</si>
  <si>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</si>
  <si>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</si>
  <si>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</si>
  <si>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</si>
  <si>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</si>
  <si>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</si>
  <si>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</si>
  <si>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</si>
  <si>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</si>
  <si>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</si>
  <si>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</si>
  <si>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</si>
  <si>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</si>
  <si>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</si>
  <si>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</si>
  <si>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</si>
  <si>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</si>
  <si>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</si>
  <si>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</si>
  <si>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</si>
  <si>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</si>
  <si>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</si>
  <si>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</si>
  <si>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</si>
  <si>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</si>
  <si>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</si>
  <si>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</si>
  <si>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</si>
  <si>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</si>
  <si>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</si>
  <si>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</si>
  <si>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</si>
  <si>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</si>
  <si>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</si>
  <si>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</si>
  <si>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</si>
  <si>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</si>
  <si>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</si>
  <si>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</si>
  <si>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</si>
  <si>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</si>
  <si>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</si>
  <si>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</si>
  <si>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</si>
  <si>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</si>
  <si>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</si>
  <si>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</si>
  <si>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</si>
  <si>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</si>
  <si>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</si>
  <si>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</si>
  <si>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</si>
  <si>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</si>
  <si>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</si>
  <si>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</si>
  <si>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</si>
  <si>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</si>
  <si>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</si>
  <si>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</si>
  <si>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</si>
  <si>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</si>
  <si>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</si>
  <si>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</si>
  <si>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</si>
  <si>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</si>
  <si>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</si>
  <si>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</si>
  <si>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</si>
  <si>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</si>
  <si>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</si>
  <si>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</si>
  <si>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</si>
  <si>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</si>
  <si>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</si>
  <si>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</si>
  <si>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</si>
  <si>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</si>
  <si>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</si>
  <si>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</si>
  <si>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</si>
  <si>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</si>
  <si>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</si>
  <si>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</si>
  <si>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</si>
  <si>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</si>
  <si>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</si>
  <si>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</si>
  <si>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</si>
  <si>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</si>
  <si>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</si>
  <si>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</si>
  <si>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</si>
  <si>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</si>
  <si>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</si>
  <si>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</si>
  <si>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</si>
  <si>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</si>
  <si>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</si>
  <si>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</si>
  <si>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</si>
  <si>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</si>
  <si>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</si>
  <si>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</si>
  <si>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</si>
  <si>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</si>
  <si>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</si>
  <si>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</si>
  <si>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</si>
  <si>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</si>
  <si>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</si>
  <si>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</si>
  <si>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</si>
  <si>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</si>
  <si>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</si>
  <si>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</si>
  <si>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</si>
  <si>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</si>
  <si>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</si>
  <si>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</si>
  <si>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</si>
  <si>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</si>
  <si>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</si>
  <si>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</si>
  <si>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</si>
  <si>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</si>
  <si>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</si>
  <si>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</si>
  <si>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</si>
  <si>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</si>
  <si>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</si>
  <si>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</si>
  <si>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</si>
  <si>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</si>
  <si>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</si>
  <si>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</si>
  <si>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</si>
  <si>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</si>
  <si>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</si>
  <si>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</si>
  <si>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</si>
  <si>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</si>
  <si>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</si>
  <si>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</si>
  <si>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</si>
  <si>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</si>
  <si>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</si>
  <si>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</si>
  <si>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</si>
  <si>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</si>
  <si>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</si>
  <si>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</si>
  <si>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</si>
  <si>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</si>
  <si>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</si>
  <si>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</si>
  <si>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</si>
  <si>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</si>
  <si>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</si>
  <si>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</si>
  <si>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</si>
  <si>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</si>
  <si>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</si>
  <si>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</si>
  <si>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</si>
  <si>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</si>
  <si>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</si>
  <si>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</si>
  <si>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</si>
  <si>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</si>
  <si>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</si>
  <si>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</si>
  <si>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</si>
  <si>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</si>
  <si>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</si>
  <si>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</si>
  <si>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</si>
  <si>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</si>
  <si>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</si>
  <si>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</si>
  <si>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</si>
  <si>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</si>
  <si>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</si>
  <si>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</si>
  <si>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</si>
  <si>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</si>
  <si>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</si>
  <si>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</si>
  <si>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</si>
  <si>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</si>
  <si>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</si>
  <si>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</si>
  <si>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</si>
  <si>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</si>
  <si>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</si>
  <si>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</si>
  <si>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</si>
  <si>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УП.01.01</t>
  </si>
  <si>
    <t>ПП.01.01</t>
  </si>
  <si>
    <t>Выполнение  сервисного облуживания бытовых машин и приборов</t>
  </si>
  <si>
    <t>ПП.02.01</t>
  </si>
  <si>
    <t>ПП.03.01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</si>
  <si>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</si>
  <si>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</si>
  <si>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</si>
  <si>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</si>
  <si>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</si>
  <si>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</si>
  <si>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</si>
  <si>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</si>
  <si>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</si>
  <si>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зачётов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</si>
  <si>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</si>
  <si>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</si>
  <si>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</si>
  <si>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</si>
  <si>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-/-,-/-,-/-,-/з</t>
  </si>
  <si>
    <t>преддипл.практика</t>
  </si>
  <si>
    <t>контрольные работы</t>
  </si>
  <si>
    <t>производств. практика</t>
  </si>
  <si>
    <t xml:space="preserve"> -/з,-/з,-/з,-/з</t>
  </si>
  <si>
    <t xml:space="preserve"> -/к,-/-,-/-,-/-</t>
  </si>
  <si>
    <t xml:space="preserve"> -/з,-/-,-/-,-/-</t>
  </si>
  <si>
    <t xml:space="preserve"> -/-,-/-,-/-,к/з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</si>
  <si>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</si>
  <si>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</si>
  <si>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</si>
  <si>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>1 семестр</t>
  </si>
  <si>
    <t xml:space="preserve">4 семестр </t>
  </si>
  <si>
    <t>2 семестр</t>
  </si>
  <si>
    <t>8 семестр</t>
  </si>
  <si>
    <t xml:space="preserve">7 семестр </t>
  </si>
  <si>
    <t xml:space="preserve">5 семестр </t>
  </si>
  <si>
    <t xml:space="preserve">6 семестр </t>
  </si>
  <si>
    <t xml:space="preserve">3 семестр </t>
  </si>
  <si>
    <t xml:space="preserve">Заведующий отделением С и Э                                          Кулиш Л. И.    </t>
  </si>
  <si>
    <t xml:space="preserve"> к/з,-/-,-/-,-/-</t>
  </si>
  <si>
    <t xml:space="preserve"> -/-,-/-,к/Э,-/-</t>
  </si>
  <si>
    <t xml:space="preserve"> -/-,-/-,к/з,-/-</t>
  </si>
  <si>
    <t xml:space="preserve"> -/-,-/з,-/-,-/-</t>
  </si>
  <si>
    <t xml:space="preserve"> -/-,к/Э,-/-,-/-</t>
  </si>
  <si>
    <t xml:space="preserve"> -/-,-/-,-/-,К/Э</t>
  </si>
  <si>
    <t xml:space="preserve"> -/-,-/-,-/-,-/Э</t>
  </si>
  <si>
    <t xml:space="preserve"> -/-,-/-,-/-,к/Э</t>
  </si>
  <si>
    <t xml:space="preserve"> -/з,-/з,Э/-,-/-</t>
  </si>
  <si>
    <t>Защита дипломного проекта  с 15 июня по 28 июня (всего 2 нед.)</t>
  </si>
  <si>
    <t xml:space="preserve"> -/-,к/з,-/-,-/-</t>
  </si>
  <si>
    <t xml:space="preserve">3. План учебного процесса (программа подготовки специалистов среднего звена) по специальности 13.02.11 "Техническая эксплуатация и обслуживание электрического и электромеханического оборудования (по отраслям)" Начало подготовки - 2017 г.                 </t>
  </si>
  <si>
    <t>1. Программа базовой подготовки</t>
  </si>
  <si>
    <t>ОГСЭ.05</t>
  </si>
  <si>
    <t>Психология общения</t>
  </si>
  <si>
    <t xml:space="preserve"> -/-,-/-,-/-,з/-</t>
  </si>
  <si>
    <t>Электробезопасность</t>
  </si>
  <si>
    <t>ОП.12</t>
  </si>
  <si>
    <t>Основы электроники и схемотехники</t>
  </si>
  <si>
    <t>Электроснабжение судов</t>
  </si>
  <si>
    <t>Учебная практика по компетенции "Электромонтаж"</t>
  </si>
  <si>
    <t>МДК.01.05</t>
  </si>
  <si>
    <t>Выполнение работ по профессии "Электромонтер по ремонту электрооборудования"</t>
  </si>
  <si>
    <t>/-,-/-,-/-,-/з</t>
  </si>
  <si>
    <t>/-,-/-,з/-,-/-</t>
  </si>
  <si>
    <t>/-,-/-,-/з,-/-</t>
  </si>
  <si>
    <t>Организация простых работ по техническому обслуживанию и ремонту электрического и электромеханического оборудования</t>
  </si>
  <si>
    <t>/-,-/-,-/-,з/-</t>
  </si>
  <si>
    <t>МДК.03.02</t>
  </si>
  <si>
    <t>Защита дипломного проекта (работы)</t>
  </si>
  <si>
    <t>Демонстрационный экзамен</t>
  </si>
  <si>
    <t>квалификационных экзаменов</t>
  </si>
  <si>
    <t xml:space="preserve">          13.02.11  "Техническая эксплуатация и обслуживание электрического и электромеханического оборудования (по отраслям)" </t>
  </si>
  <si>
    <t xml:space="preserve">Руководитель МК морских  профессий, судоремонта и электротехнического обслуживания               Веселова Е. Ю.   </t>
  </si>
  <si>
    <t xml:space="preserve">Протокол №___ от "__"___________ 2020 г. </t>
  </si>
  <si>
    <t>МДК.04.01</t>
  </si>
  <si>
    <t>УП.04.01</t>
  </si>
  <si>
    <t>ПП.04.01</t>
  </si>
  <si>
    <t>ЭК</t>
  </si>
  <si>
    <t>ЭМ</t>
  </si>
  <si>
    <t>СС</t>
  </si>
  <si>
    <t xml:space="preserve">Самостоятельное обучение </t>
  </si>
  <si>
    <t>Лабораторно-экзаменационная сессия</t>
  </si>
  <si>
    <t>Самостоятельное обучение по дисциплинам и междисциплинарным курсам</t>
  </si>
  <si>
    <t>Лицам, успешно прошедшим государственную итоговую аттестацию по образовательным программам среднего профессионального образования, выдается диплом о среднем профессиональном образовании,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образования.</t>
  </si>
  <si>
    <t>Группа 49.1-з, 49.2-з</t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</si>
  <si>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4 недели,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</si>
  <si>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практики.</t>
  </si>
  <si>
    <r>
      <t xml:space="preserve">Обязательная форма промежуточной аттестации по профессиональным модулям-  экзамен по модулям,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</t>
    </r>
    <r>
      <rPr>
        <b/>
        <sz val="12"/>
        <rFont val="Times New Roman"/>
        <family val="1"/>
        <charset val="204"/>
      </rPr>
      <t>квалификационный экзамен</t>
    </r>
    <r>
      <rPr>
        <sz val="12"/>
        <rFont val="Times New Roman"/>
        <family val="1"/>
        <charset val="204"/>
      </rPr>
      <t xml:space="preserve"> по профессии </t>
    </r>
    <r>
      <rPr>
        <b/>
        <sz val="12"/>
        <rFont val="Times New Roman"/>
        <family val="1"/>
        <charset val="204"/>
      </rPr>
      <t xml:space="preserve">18590  "Слесарь-электрик по ремонту электрооборудования". </t>
    </r>
  </si>
  <si>
    <r>
      <t xml:space="preserve"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</t>
    </r>
    <r>
      <rPr>
        <b/>
        <sz val="12"/>
        <rFont val="Times New Roman"/>
        <family val="1"/>
        <charset val="204"/>
      </rPr>
      <t>в судоремонтной отрасли.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</si>
</sst>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  <xf numFmtId="0" fontId="24" fillId="0" borderId="0"/>
  </cellStyleXfs>
  <cellXfs count="50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49" fontId="15" fillId="0" borderId="0" xfId="0" applyNumberFormat="1" applyFont="1" applyBorder="1"/>
    <xf numFmtId="49" fontId="19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0" fillId="0" borderId="2" xfId="0" applyNumberFormat="1" applyFont="1" applyBorder="1"/>
    <xf numFmtId="0" fontId="12" fillId="0" borderId="0" xfId="0" applyFont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2" fillId="2" borderId="20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vertical="center"/>
    </xf>
    <xf numFmtId="1" fontId="12" fillId="2" borderId="48" xfId="0" applyNumberFormat="1" applyFont="1" applyFill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center" vertical="center"/>
    </xf>
    <xf numFmtId="0" fontId="12" fillId="0" borderId="0" xfId="0" applyFont="1" applyFill="1"/>
    <xf numFmtId="1" fontId="1" fillId="2" borderId="77" xfId="0" applyNumberFormat="1" applyFont="1" applyFill="1" applyBorder="1" applyAlignment="1">
      <alignment vertical="center"/>
    </xf>
    <xf numFmtId="1" fontId="1" fillId="2" borderId="75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" fontId="1" fillId="2" borderId="39" xfId="0" applyNumberFormat="1" applyFont="1" applyFill="1" applyBorder="1" applyAlignment="1">
      <alignment horizontal="center" vertical="center"/>
    </xf>
    <xf numFmtId="1" fontId="1" fillId="2" borderId="59" xfId="0" applyNumberFormat="1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vertical="center"/>
    </xf>
    <xf numFmtId="1" fontId="1" fillId="2" borderId="78" xfId="0" applyNumberFormat="1" applyFont="1" applyFill="1" applyBorder="1" applyAlignment="1">
      <alignment vertical="center"/>
    </xf>
    <xf numFmtId="1" fontId="1" fillId="2" borderId="11" xfId="0" applyNumberFormat="1" applyFont="1" applyFill="1" applyBorder="1" applyAlignment="1">
      <alignment vertical="center"/>
    </xf>
    <xf numFmtId="1" fontId="1" fillId="2" borderId="32" xfId="0" applyNumberFormat="1" applyFont="1" applyFill="1" applyBorder="1" applyAlignment="1">
      <alignment vertical="center"/>
    </xf>
    <xf numFmtId="1" fontId="12" fillId="2" borderId="21" xfId="0" applyNumberFormat="1" applyFont="1" applyFill="1" applyBorder="1" applyAlignment="1">
      <alignment vertical="center"/>
    </xf>
    <xf numFmtId="1" fontId="12" fillId="2" borderId="22" xfId="0" applyNumberFormat="1" applyFont="1" applyFill="1" applyBorder="1" applyAlignment="1">
      <alignment vertical="center"/>
    </xf>
    <xf numFmtId="1" fontId="12" fillId="2" borderId="21" xfId="0" applyNumberFormat="1" applyFont="1" applyFill="1" applyBorder="1" applyAlignment="1">
      <alignment horizontal="center" vertical="center"/>
    </xf>
    <xf numFmtId="1" fontId="12" fillId="2" borderId="69" xfId="0" applyNumberFormat="1" applyFont="1" applyFill="1" applyBorder="1" applyAlignment="1">
      <alignment horizontal="center" vertical="center"/>
    </xf>
    <xf numFmtId="1" fontId="12" fillId="2" borderId="62" xfId="0" applyNumberFormat="1" applyFont="1" applyFill="1" applyBorder="1" applyAlignment="1">
      <alignment horizontal="center" vertical="center"/>
    </xf>
    <xf numFmtId="1" fontId="1" fillId="2" borderId="79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0" fontId="1" fillId="2" borderId="0" xfId="0" applyFont="1" applyFill="1" applyBorder="1"/>
    <xf numFmtId="49" fontId="6" fillId="2" borderId="0" xfId="0" applyNumberFormat="1" applyFont="1" applyFill="1" applyBorder="1" applyAlignment="1"/>
    <xf numFmtId="0" fontId="1" fillId="2" borderId="5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1" fontId="1" fillId="2" borderId="67" xfId="0" applyNumberFormat="1" applyFont="1" applyFill="1" applyBorder="1" applyAlignment="1">
      <alignment horizontal="center" vertical="center"/>
    </xf>
    <xf numFmtId="1" fontId="1" fillId="2" borderId="6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1" fontId="12" fillId="2" borderId="30" xfId="3" applyNumberFormat="1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left" vertical="center"/>
    </xf>
    <xf numFmtId="0" fontId="12" fillId="2" borderId="65" xfId="0" applyFont="1" applyFill="1" applyBorder="1" applyAlignment="1">
      <alignment horizontal="left" vertical="center" wrapText="1"/>
    </xf>
    <xf numFmtId="0" fontId="12" fillId="2" borderId="58" xfId="0" applyFont="1" applyFill="1" applyBorder="1" applyAlignment="1">
      <alignment horizontal="center" vertical="center"/>
    </xf>
    <xf numFmtId="1" fontId="12" fillId="2" borderId="3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58" xfId="0" applyNumberFormat="1" applyFont="1" applyFill="1" applyBorder="1" applyAlignment="1">
      <alignment horizontal="center" vertical="center"/>
    </xf>
    <xf numFmtId="1" fontId="12" fillId="2" borderId="50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/>
    </xf>
    <xf numFmtId="1" fontId="12" fillId="2" borderId="51" xfId="0" applyNumberFormat="1" applyFont="1" applyFill="1" applyBorder="1" applyAlignment="1">
      <alignment horizontal="center" vertical="center"/>
    </xf>
    <xf numFmtId="1" fontId="12" fillId="2" borderId="33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horizontal="center" vertical="center"/>
    </xf>
    <xf numFmtId="1" fontId="12" fillId="2" borderId="40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32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1" fontId="12" fillId="2" borderId="60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1" fontId="12" fillId="2" borderId="57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12" fillId="2" borderId="66" xfId="0" applyNumberFormat="1" applyFont="1" applyFill="1" applyBorder="1" applyAlignment="1">
      <alignment horizontal="center" vertical="center"/>
    </xf>
    <xf numFmtId="1" fontId="12" fillId="2" borderId="67" xfId="0" applyNumberFormat="1" applyFont="1" applyFill="1" applyBorder="1" applyAlignment="1">
      <alignment horizontal="center" vertical="center"/>
    </xf>
    <xf numFmtId="1" fontId="12" fillId="2" borderId="68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74" xfId="0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2" borderId="80" xfId="0" applyNumberFormat="1" applyFont="1" applyFill="1" applyBorder="1" applyAlignment="1">
      <alignment horizontal="center" vertical="center"/>
    </xf>
    <xf numFmtId="1" fontId="1" fillId="2" borderId="76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/>
    </xf>
    <xf numFmtId="1" fontId="1" fillId="2" borderId="79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/>
    </xf>
    <xf numFmtId="1" fontId="12" fillId="2" borderId="25" xfId="0" applyNumberFormat="1" applyFont="1" applyFill="1" applyBorder="1" applyAlignment="1">
      <alignment horizontal="center" vertical="center"/>
    </xf>
    <xf numFmtId="1" fontId="12" fillId="2" borderId="47" xfId="0" applyNumberFormat="1" applyFont="1" applyFill="1" applyBorder="1" applyAlignment="1">
      <alignment horizontal="center" vertical="center"/>
    </xf>
    <xf numFmtId="1" fontId="12" fillId="2" borderId="53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1" fontId="1" fillId="2" borderId="55" xfId="0" applyNumberFormat="1" applyFont="1" applyFill="1" applyBorder="1" applyAlignment="1">
      <alignment horizontal="center" vertical="center"/>
    </xf>
    <xf numFmtId="1" fontId="1" fillId="2" borderId="40" xfId="3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" fillId="2" borderId="39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1" fontId="12" fillId="2" borderId="21" xfId="0" applyNumberFormat="1" applyFont="1" applyFill="1" applyBorder="1" applyAlignment="1">
      <alignment horizontal="center" vertical="center" wrapText="1"/>
    </xf>
    <xf numFmtId="1" fontId="12" fillId="2" borderId="20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1" fontId="1" fillId="2" borderId="39" xfId="3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left" vertical="center"/>
    </xf>
    <xf numFmtId="1" fontId="1" fillId="2" borderId="59" xfId="3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left" vertical="center"/>
    </xf>
    <xf numFmtId="1" fontId="12" fillId="2" borderId="60" xfId="3" applyNumberFormat="1" applyFont="1" applyFill="1" applyBorder="1" applyAlignment="1">
      <alignment horizontal="center" vertical="center"/>
    </xf>
    <xf numFmtId="1" fontId="20" fillId="2" borderId="40" xfId="0" applyNumberFormat="1" applyFont="1" applyFill="1" applyBorder="1" applyAlignment="1">
      <alignment horizontal="center" vertical="center" wrapText="1"/>
    </xf>
    <xf numFmtId="1" fontId="16" fillId="2" borderId="9" xfId="0" applyNumberFormat="1" applyFont="1" applyFill="1" applyBorder="1" applyAlignment="1">
      <alignment horizontal="center" vertical="center"/>
    </xf>
    <xf numFmtId="1" fontId="16" fillId="2" borderId="21" xfId="0" applyNumberFormat="1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/>
    </xf>
    <xf numFmtId="1" fontId="16" fillId="2" borderId="23" xfId="0" applyNumberFormat="1" applyFont="1" applyFill="1" applyBorder="1" applyAlignment="1">
      <alignment horizontal="center" vertical="center"/>
    </xf>
    <xf numFmtId="1" fontId="16" fillId="2" borderId="24" xfId="0" applyNumberFormat="1" applyFont="1" applyFill="1" applyBorder="1" applyAlignment="1">
      <alignment vertical="center"/>
    </xf>
    <xf numFmtId="1" fontId="16" fillId="2" borderId="20" xfId="0" applyNumberFormat="1" applyFont="1" applyFill="1" applyBorder="1" applyAlignment="1">
      <alignment vertical="center"/>
    </xf>
    <xf numFmtId="1" fontId="16" fillId="2" borderId="23" xfId="0" applyNumberFormat="1" applyFont="1" applyFill="1" applyBorder="1" applyAlignment="1">
      <alignment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" fontId="16" fillId="2" borderId="0" xfId="3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6" fillId="2" borderId="31" xfId="3" applyFont="1" applyFill="1" applyBorder="1" applyAlignment="1">
      <alignment horizontal="left" vertical="center" wrapText="1"/>
    </xf>
    <xf numFmtId="0" fontId="24" fillId="2" borderId="0" xfId="3" applyFill="1" applyBorder="1" applyAlignment="1">
      <alignment vertical="center"/>
    </xf>
    <xf numFmtId="0" fontId="16" fillId="2" borderId="0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14" xfId="3" applyFont="1" applyFill="1" applyBorder="1" applyAlignment="1">
      <alignment horizontal="center" vertical="center"/>
    </xf>
    <xf numFmtId="0" fontId="13" fillId="2" borderId="0" xfId="3" applyFont="1" applyFill="1" applyBorder="1"/>
    <xf numFmtId="0" fontId="1" fillId="2" borderId="0" xfId="3" applyFont="1" applyFill="1" applyBorder="1"/>
    <xf numFmtId="0" fontId="24" fillId="2" borderId="0" xfId="3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1" fontId="16" fillId="2" borderId="0" xfId="3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/>
    <xf numFmtId="0" fontId="16" fillId="2" borderId="0" xfId="3" applyFont="1" applyFill="1" applyBorder="1" applyAlignment="1"/>
    <xf numFmtId="0" fontId="16" fillId="2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1" fontId="12" fillId="2" borderId="81" xfId="0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2" borderId="78" xfId="0" applyNumberFormat="1" applyFont="1" applyFill="1" applyBorder="1" applyAlignment="1">
      <alignment horizontal="center" vertical="center"/>
    </xf>
    <xf numFmtId="1" fontId="1" fillId="2" borderId="76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1" fontId="1" fillId="2" borderId="74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left" vertical="center" wrapText="1"/>
    </xf>
    <xf numFmtId="0" fontId="1" fillId="2" borderId="7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79" xfId="0" applyFont="1" applyFill="1" applyBorder="1" applyAlignment="1">
      <alignment horizontal="left" vertical="center"/>
    </xf>
    <xf numFmtId="0" fontId="1" fillId="2" borderId="8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82" xfId="0" applyFont="1" applyFill="1" applyBorder="1" applyAlignment="1">
      <alignment horizontal="left" vertical="center" wrapText="1"/>
    </xf>
    <xf numFmtId="1" fontId="1" fillId="2" borderId="82" xfId="0" applyNumberFormat="1" applyFont="1" applyFill="1" applyBorder="1" applyAlignment="1">
      <alignment horizontal="center" vertical="center"/>
    </xf>
    <xf numFmtId="1" fontId="1" fillId="2" borderId="73" xfId="0" applyNumberFormat="1" applyFont="1" applyFill="1" applyBorder="1" applyAlignment="1">
      <alignment horizontal="center" vertical="center"/>
    </xf>
    <xf numFmtId="1" fontId="1" fillId="2" borderId="84" xfId="0" applyNumberFormat="1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 wrapText="1"/>
    </xf>
    <xf numFmtId="0" fontId="12" fillId="2" borderId="59" xfId="0" applyFont="1" applyFill="1" applyBorder="1" applyAlignment="1">
      <alignment horizontal="left" vertical="center" wrapText="1"/>
    </xf>
    <xf numFmtId="0" fontId="30" fillId="2" borderId="59" xfId="0" applyFont="1" applyFill="1" applyBorder="1" applyAlignment="1">
      <alignment horizontal="justify" vertical="center" wrapText="1"/>
    </xf>
    <xf numFmtId="0" fontId="12" fillId="2" borderId="6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textRotation="90"/>
    </xf>
    <xf numFmtId="1" fontId="12" fillId="2" borderId="22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1" fontId="1" fillId="2" borderId="83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2" borderId="64" xfId="0" applyNumberFormat="1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81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49" fontId="6" fillId="0" borderId="0" xfId="4" applyNumberFormat="1" applyFont="1" applyAlignment="1"/>
    <xf numFmtId="49" fontId="3" fillId="0" borderId="0" xfId="4" applyNumberFormat="1" applyFont="1"/>
    <xf numFmtId="49" fontId="1" fillId="0" borderId="8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/>
    <xf numFmtId="0" fontId="5" fillId="0" borderId="2" xfId="0" applyFont="1" applyBorder="1" applyAlignment="1">
      <alignment horizontal="center" textRotation="90" wrapText="1"/>
    </xf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3" fillId="3" borderId="0" xfId="0" applyFont="1" applyFill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textRotation="90"/>
    </xf>
    <xf numFmtId="49" fontId="1" fillId="0" borderId="17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6" fillId="0" borderId="0" xfId="4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49" fontId="1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29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164" fontId="16" fillId="0" borderId="12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center" textRotation="90"/>
    </xf>
    <xf numFmtId="0" fontId="1" fillId="2" borderId="5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2" fillId="2" borderId="30" xfId="0" applyFont="1" applyFill="1" applyBorder="1" applyAlignment="1">
      <alignment horizontal="center" vertical="center" textRotation="90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1" fontId="12" fillId="2" borderId="44" xfId="0" applyNumberFormat="1" applyFont="1" applyFill="1" applyBorder="1" applyAlignment="1">
      <alignment horizontal="center" vertical="center" wrapText="1"/>
    </xf>
    <xf numFmtId="1" fontId="24" fillId="2" borderId="43" xfId="0" applyNumberFormat="1" applyFont="1" applyFill="1" applyBorder="1" applyAlignment="1">
      <alignment horizontal="center" vertical="center" wrapText="1"/>
    </xf>
    <xf numFmtId="1" fontId="24" fillId="2" borderId="28" xfId="0" applyNumberFormat="1" applyFont="1" applyFill="1" applyBorder="1" applyAlignment="1">
      <alignment horizontal="center" vertical="center" wrapText="1"/>
    </xf>
    <xf numFmtId="1" fontId="24" fillId="2" borderId="46" xfId="0" applyNumberFormat="1" applyFont="1" applyFill="1" applyBorder="1" applyAlignment="1">
      <alignment horizontal="center" vertical="center" wrapText="1"/>
    </xf>
    <xf numFmtId="1" fontId="24" fillId="2" borderId="47" xfId="0" applyNumberFormat="1" applyFont="1" applyFill="1" applyBorder="1" applyAlignment="1">
      <alignment horizontal="center" vertical="center" wrapText="1"/>
    </xf>
    <xf numFmtId="1" fontId="24" fillId="2" borderId="62" xfId="0" applyNumberFormat="1" applyFont="1" applyFill="1" applyBorder="1" applyAlignment="1">
      <alignment horizontal="center" vertical="center" wrapText="1"/>
    </xf>
    <xf numFmtId="1" fontId="12" fillId="2" borderId="43" xfId="0" applyNumberFormat="1" applyFont="1" applyFill="1" applyBorder="1" applyAlignment="1">
      <alignment horizontal="center" vertical="center" wrapText="1"/>
    </xf>
    <xf numFmtId="1" fontId="12" fillId="2" borderId="28" xfId="0" applyNumberFormat="1" applyFont="1" applyFill="1" applyBorder="1" applyAlignment="1">
      <alignment horizontal="center" vertical="center" wrapText="1"/>
    </xf>
    <xf numFmtId="1" fontId="12" fillId="2" borderId="47" xfId="0" applyNumberFormat="1" applyFont="1" applyFill="1" applyBorder="1" applyAlignment="1">
      <alignment horizontal="center" vertical="center" wrapText="1"/>
    </xf>
    <xf numFmtId="1" fontId="12" fillId="2" borderId="62" xfId="0" applyNumberFormat="1" applyFont="1" applyFill="1" applyBorder="1" applyAlignment="1">
      <alignment horizontal="center" vertical="center" wrapText="1"/>
    </xf>
    <xf numFmtId="1" fontId="12" fillId="2" borderId="30" xfId="0" applyNumberFormat="1" applyFont="1" applyFill="1" applyBorder="1" applyAlignment="1">
      <alignment horizontal="center" vertical="center" textRotation="90"/>
    </xf>
    <xf numFmtId="1" fontId="24" fillId="2" borderId="58" xfId="0" applyNumberFormat="1" applyFont="1" applyFill="1" applyBorder="1" applyAlignment="1">
      <alignment horizontal="center" vertical="center"/>
    </xf>
    <xf numFmtId="1" fontId="24" fillId="2" borderId="25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 textRotation="90"/>
    </xf>
    <xf numFmtId="1" fontId="24" fillId="2" borderId="0" xfId="0" applyNumberFormat="1" applyFont="1" applyFill="1" applyBorder="1" applyAlignment="1">
      <alignment horizontal="center" vertical="center"/>
    </xf>
    <xf numFmtId="1" fontId="24" fillId="2" borderId="47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1" fontId="12" fillId="2" borderId="22" xfId="0" applyNumberFormat="1" applyFont="1" applyFill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1" fontId="12" fillId="2" borderId="58" xfId="0" applyNumberFormat="1" applyFont="1" applyFill="1" applyBorder="1" applyAlignment="1">
      <alignment horizontal="center" vertical="center" textRotation="90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61" xfId="0" applyNumberFormat="1" applyFont="1" applyFill="1" applyBorder="1" applyAlignment="1">
      <alignment horizontal="center" vertical="center"/>
    </xf>
    <xf numFmtId="0" fontId="12" fillId="2" borderId="16" xfId="3" applyFont="1" applyFill="1" applyBorder="1" applyAlignment="1">
      <alignment horizontal="center" vertical="center" textRotation="90"/>
    </xf>
    <xf numFmtId="0" fontId="12" fillId="2" borderId="48" xfId="3" applyFont="1" applyFill="1" applyBorder="1" applyAlignment="1">
      <alignment horizontal="center" vertical="center" textRotation="90"/>
    </xf>
    <xf numFmtId="0" fontId="12" fillId="2" borderId="17" xfId="3" applyFont="1" applyFill="1" applyBorder="1" applyAlignment="1">
      <alignment horizontal="center" vertical="center" textRotation="90"/>
    </xf>
    <xf numFmtId="0" fontId="12" fillId="2" borderId="26" xfId="3" applyFont="1" applyFill="1" applyBorder="1" applyAlignment="1">
      <alignment horizontal="center" vertical="center" textRotation="90"/>
    </xf>
    <xf numFmtId="0" fontId="12" fillId="2" borderId="51" xfId="3" applyFont="1" applyFill="1" applyBorder="1" applyAlignment="1">
      <alignment horizontal="center" vertical="center" textRotation="90"/>
    </xf>
    <xf numFmtId="0" fontId="12" fillId="2" borderId="53" xfId="3" applyFont="1" applyFill="1" applyBorder="1" applyAlignment="1">
      <alignment horizontal="center" vertical="center" textRotation="90"/>
    </xf>
    <xf numFmtId="1" fontId="1" fillId="2" borderId="66" xfId="0" applyNumberFormat="1" applyFont="1" applyFill="1" applyBorder="1" applyAlignment="1">
      <alignment horizontal="center" vertical="center" textRotation="90"/>
    </xf>
    <xf numFmtId="1" fontId="24" fillId="2" borderId="50" xfId="0" applyNumberFormat="1" applyFont="1" applyFill="1" applyBorder="1" applyAlignment="1">
      <alignment horizontal="center" vertical="center"/>
    </xf>
    <xf numFmtId="1" fontId="24" fillId="2" borderId="69" xfId="0" applyNumberFormat="1" applyFont="1" applyFill="1" applyBorder="1" applyAlignment="1">
      <alignment horizontal="center" vertical="center"/>
    </xf>
    <xf numFmtId="1" fontId="1" fillId="2" borderId="67" xfId="0" applyNumberFormat="1" applyFont="1" applyFill="1" applyBorder="1" applyAlignment="1">
      <alignment horizontal="center" vertical="center" textRotation="90" wrapText="1"/>
    </xf>
    <xf numFmtId="1" fontId="24" fillId="2" borderId="17" xfId="0" applyNumberFormat="1" applyFont="1" applyFill="1" applyBorder="1" applyAlignment="1">
      <alignment horizontal="center" vertical="center"/>
    </xf>
    <xf numFmtId="1" fontId="24" fillId="2" borderId="26" xfId="0" applyNumberFormat="1" applyFont="1" applyFill="1" applyBorder="1" applyAlignment="1">
      <alignment horizontal="center" vertical="center"/>
    </xf>
    <xf numFmtId="1" fontId="1" fillId="2" borderId="68" xfId="0" applyNumberFormat="1" applyFont="1" applyFill="1" applyBorder="1" applyAlignment="1">
      <alignment horizontal="center" vertical="center" textRotation="90" wrapText="1"/>
    </xf>
    <xf numFmtId="1" fontId="24" fillId="2" borderId="51" xfId="0" applyNumberFormat="1" applyFont="1" applyFill="1" applyBorder="1" applyAlignment="1">
      <alignment horizontal="center" vertical="center" wrapText="1"/>
    </xf>
    <xf numFmtId="1" fontId="24" fillId="2" borderId="53" xfId="0" applyNumberFormat="1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left"/>
    </xf>
    <xf numFmtId="0" fontId="24" fillId="2" borderId="0" xfId="3" applyFill="1" applyAlignment="1"/>
    <xf numFmtId="1" fontId="13" fillId="2" borderId="72" xfId="0" applyNumberFormat="1" applyFont="1" applyFill="1" applyBorder="1" applyAlignment="1">
      <alignment horizontal="left" vertical="center"/>
    </xf>
    <xf numFmtId="1" fontId="13" fillId="2" borderId="49" xfId="0" applyNumberFormat="1" applyFont="1" applyFill="1" applyBorder="1" applyAlignment="1">
      <alignment horizontal="left" vertical="center"/>
    </xf>
    <xf numFmtId="1" fontId="13" fillId="2" borderId="56" xfId="0" applyNumberFormat="1" applyFont="1" applyFill="1" applyBorder="1" applyAlignment="1">
      <alignment horizontal="left" vertical="center"/>
    </xf>
    <xf numFmtId="0" fontId="17" fillId="2" borderId="46" xfId="0" applyFont="1" applyFill="1" applyBorder="1" applyAlignment="1">
      <alignment horizontal="left" vertical="center"/>
    </xf>
    <xf numFmtId="0" fontId="29" fillId="2" borderId="47" xfId="0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0" fontId="16" fillId="2" borderId="44" xfId="0" applyFont="1" applyFill="1" applyBorder="1" applyAlignment="1">
      <alignment horizontal="left" vertical="center" wrapText="1"/>
    </xf>
    <xf numFmtId="0" fontId="0" fillId="2" borderId="43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" fontId="17" fillId="2" borderId="30" xfId="0" applyNumberFormat="1" applyFont="1" applyFill="1" applyBorder="1" applyAlignment="1">
      <alignment horizontal="center" vertical="center" textRotation="90"/>
    </xf>
    <xf numFmtId="1" fontId="17" fillId="2" borderId="58" xfId="0" applyNumberFormat="1" applyFont="1" applyFill="1" applyBorder="1" applyAlignment="1">
      <alignment horizontal="center" vertical="center" textRotation="90"/>
    </xf>
    <xf numFmtId="1" fontId="17" fillId="2" borderId="25" xfId="0" applyNumberFormat="1" applyFont="1" applyFill="1" applyBorder="1" applyAlignment="1">
      <alignment horizontal="center" vertical="center" textRotation="90"/>
    </xf>
    <xf numFmtId="1" fontId="13" fillId="2" borderId="70" xfId="0" applyNumberFormat="1" applyFont="1" applyFill="1" applyBorder="1" applyAlignment="1">
      <alignment horizontal="left" vertical="center"/>
    </xf>
    <xf numFmtId="1" fontId="13" fillId="2" borderId="45" xfId="0" applyNumberFormat="1" applyFont="1" applyFill="1" applyBorder="1" applyAlignment="1">
      <alignment horizontal="left" vertical="center"/>
    </xf>
    <xf numFmtId="1" fontId="13" fillId="2" borderId="37" xfId="0" applyNumberFormat="1" applyFont="1" applyFill="1" applyBorder="1" applyAlignment="1">
      <alignment horizontal="left" vertical="center"/>
    </xf>
    <xf numFmtId="1" fontId="13" fillId="2" borderId="71" xfId="0" applyNumberFormat="1" applyFont="1" applyFill="1" applyBorder="1" applyAlignment="1">
      <alignment horizontal="left" vertical="center"/>
    </xf>
    <xf numFmtId="1" fontId="13" fillId="2" borderId="41" xfId="0" applyNumberFormat="1" applyFont="1" applyFill="1" applyBorder="1" applyAlignment="1">
      <alignment horizontal="left" vertical="center"/>
    </xf>
    <xf numFmtId="1" fontId="13" fillId="2" borderId="42" xfId="0" applyNumberFormat="1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 wrapText="1"/>
    </xf>
    <xf numFmtId="1" fontId="13" fillId="2" borderId="71" xfId="0" applyNumberFormat="1" applyFont="1" applyFill="1" applyBorder="1" applyAlignment="1">
      <alignment horizontal="left" vertical="center" wrapText="1"/>
    </xf>
    <xf numFmtId="1" fontId="13" fillId="2" borderId="41" xfId="0" applyNumberFormat="1" applyFont="1" applyFill="1" applyBorder="1" applyAlignment="1">
      <alignment horizontal="left" vertical="center" wrapText="1"/>
    </xf>
    <xf numFmtId="1" fontId="13" fillId="2" borderId="42" xfId="0" applyNumberFormat="1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0" fillId="2" borderId="47" xfId="0" applyFill="1" applyBorder="1" applyAlignment="1">
      <alignment vertical="center"/>
    </xf>
    <xf numFmtId="1" fontId="13" fillId="2" borderId="71" xfId="3" applyNumberFormat="1" applyFont="1" applyFill="1" applyBorder="1" applyAlignment="1">
      <alignment horizontal="left" vertical="center" wrapText="1"/>
    </xf>
    <xf numFmtId="1" fontId="13" fillId="2" borderId="41" xfId="3" applyNumberFormat="1" applyFont="1" applyFill="1" applyBorder="1" applyAlignment="1">
      <alignment horizontal="left" vertical="center" wrapText="1"/>
    </xf>
    <xf numFmtId="1" fontId="13" fillId="2" borderId="42" xfId="3" applyNumberFormat="1" applyFont="1" applyFill="1" applyBorder="1" applyAlignment="1">
      <alignment horizontal="left" vertical="center" wrapText="1"/>
    </xf>
    <xf numFmtId="1" fontId="13" fillId="2" borderId="64" xfId="0" applyNumberFormat="1" applyFont="1" applyFill="1" applyBorder="1" applyAlignment="1">
      <alignment horizontal="left" vertical="center" wrapText="1"/>
    </xf>
    <xf numFmtId="1" fontId="13" fillId="2" borderId="29" xfId="0" applyNumberFormat="1" applyFont="1" applyFill="1" applyBorder="1" applyAlignment="1">
      <alignment horizontal="left" vertical="center" wrapText="1"/>
    </xf>
    <xf numFmtId="1" fontId="13" fillId="2" borderId="73" xfId="0" applyNumberFormat="1" applyFont="1" applyFill="1" applyBorder="1" applyAlignment="1">
      <alignment horizontal="left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</cellXfs>
  <cellStyles count="5">
    <cellStyle name="Гиперссылка 2" xfId="1"/>
    <cellStyle name="Обычный" xfId="0" builtinId="0"/>
    <cellStyle name="Обычный 2" xfId="2"/>
    <cellStyle name="Обычный 2 3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tabSelected="1" workbookViewId="0">
      <selection activeCell="Y12" sqref="Y12"/>
    </sheetView>
  </sheetViews>
  <sheetFormatPr defaultRowHeight="12.75" x14ac:dyDescent="0.2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 x14ac:dyDescent="0.25">
      <c r="N5" s="344" t="s">
        <v>0</v>
      </c>
      <c r="O5" s="344"/>
      <c r="P5" s="344"/>
      <c r="Q5" s="344"/>
      <c r="R5" s="344"/>
      <c r="S5" s="344"/>
      <c r="T5" s="344"/>
      <c r="U5" s="344"/>
      <c r="V5" s="344"/>
    </row>
    <row r="6" spans="4:22" ht="4.5" customHeight="1" x14ac:dyDescent="0.2">
      <c r="N6" s="3"/>
      <c r="O6" s="3"/>
      <c r="P6" s="3"/>
      <c r="Q6" s="3"/>
      <c r="R6" s="3"/>
      <c r="S6" s="3"/>
      <c r="T6" s="3"/>
    </row>
    <row r="7" spans="4:22" ht="15.75" x14ac:dyDescent="0.25">
      <c r="J7" s="344" t="s">
        <v>141</v>
      </c>
      <c r="K7" s="344"/>
      <c r="L7" s="344"/>
      <c r="M7" s="344"/>
      <c r="N7" s="344"/>
      <c r="O7" s="349"/>
      <c r="P7" s="349"/>
      <c r="Q7" s="349"/>
      <c r="R7" s="1"/>
      <c r="S7" s="1"/>
      <c r="T7" s="1"/>
      <c r="U7" s="1"/>
      <c r="V7" s="1"/>
    </row>
    <row r="8" spans="4:22" ht="15.75" x14ac:dyDescent="0.25">
      <c r="J8" s="347" t="s">
        <v>123</v>
      </c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</row>
    <row r="9" spans="4:22" ht="5.25" customHeight="1" x14ac:dyDescent="0.2"/>
    <row r="10" spans="4:22" ht="15.75" x14ac:dyDescent="0.2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3">
        <v>2020</v>
      </c>
      <c r="V10" s="2" t="s">
        <v>3</v>
      </c>
    </row>
    <row r="12" spans="4:22" ht="18.75" x14ac:dyDescent="0.3">
      <c r="E12" s="352" t="s">
        <v>156</v>
      </c>
      <c r="F12" s="352"/>
      <c r="G12" s="352"/>
      <c r="H12" s="352"/>
      <c r="I12" s="352"/>
      <c r="J12" s="352"/>
      <c r="K12" s="352"/>
      <c r="L12" s="352"/>
      <c r="M12" s="352"/>
      <c r="Q12" s="22"/>
      <c r="R12" s="22"/>
    </row>
    <row r="13" spans="4:22" ht="18.75" x14ac:dyDescent="0.3">
      <c r="D13" s="350" t="s">
        <v>142</v>
      </c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</row>
    <row r="14" spans="4:22" ht="18.75" x14ac:dyDescent="0.3">
      <c r="D14" s="35"/>
      <c r="E14" s="348" t="s">
        <v>143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5"/>
      <c r="P14" s="35"/>
      <c r="Q14" s="35"/>
      <c r="R14" s="35"/>
      <c r="S14" s="35"/>
      <c r="T14" s="35"/>
    </row>
    <row r="15" spans="4:22" ht="17.25" customHeight="1" x14ac:dyDescent="0.3">
      <c r="D15" s="6"/>
      <c r="E15" s="29" t="s">
        <v>124</v>
      </c>
      <c r="F15" s="29"/>
      <c r="G15" s="29"/>
      <c r="H15" s="29"/>
      <c r="I15" s="1"/>
      <c r="J15" s="1"/>
      <c r="K15" s="1"/>
      <c r="L15" s="1"/>
      <c r="M15" s="1"/>
      <c r="N15" s="1"/>
    </row>
    <row r="16" spans="4:22" x14ac:dyDescent="0.2">
      <c r="E16" s="343" t="s">
        <v>135</v>
      </c>
      <c r="F16" s="343"/>
      <c r="G16" s="343"/>
      <c r="H16" s="343"/>
      <c r="I16" s="343"/>
      <c r="J16" s="343"/>
      <c r="K16" s="25"/>
    </row>
    <row r="17" spans="1:24" ht="15.75" x14ac:dyDescent="0.25">
      <c r="E17" s="341" t="s">
        <v>26</v>
      </c>
      <c r="F17" s="341"/>
      <c r="G17" s="341"/>
      <c r="H17" s="341"/>
      <c r="I17" s="341"/>
      <c r="J17" s="341"/>
      <c r="K17" s="341"/>
      <c r="L17" s="341"/>
    </row>
    <row r="18" spans="1:24" ht="20.25" customHeight="1" x14ac:dyDescent="0.25">
      <c r="A18" s="353" t="s">
        <v>399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</row>
    <row r="19" spans="1:24" x14ac:dyDescent="0.2">
      <c r="F19" s="343" t="s">
        <v>27</v>
      </c>
      <c r="G19" s="343"/>
      <c r="H19" s="343"/>
      <c r="I19" s="343"/>
    </row>
    <row r="20" spans="1:24" ht="15.75" x14ac:dyDescent="0.25">
      <c r="E20" s="344" t="s">
        <v>28</v>
      </c>
      <c r="F20" s="344"/>
      <c r="G20" s="345" t="s">
        <v>29</v>
      </c>
      <c r="H20" s="345"/>
      <c r="I20" s="339" t="s">
        <v>30</v>
      </c>
      <c r="J20" s="339"/>
      <c r="K20" s="21"/>
    </row>
    <row r="21" spans="1:24" x14ac:dyDescent="0.2">
      <c r="G21" s="343" t="s">
        <v>29</v>
      </c>
      <c r="H21" s="343"/>
    </row>
    <row r="23" spans="1:24" x14ac:dyDescent="0.2">
      <c r="G23" s="84" t="s">
        <v>412</v>
      </c>
    </row>
    <row r="24" spans="1:24" x14ac:dyDescent="0.2">
      <c r="G24" s="38"/>
    </row>
    <row r="25" spans="1:24" ht="20.100000000000001" customHeight="1" x14ac:dyDescent="0.25">
      <c r="I25" s="339" t="s">
        <v>125</v>
      </c>
      <c r="J25" s="339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1:24" ht="20.100000000000001" customHeight="1" x14ac:dyDescent="0.25">
      <c r="I26" s="339" t="s">
        <v>32</v>
      </c>
      <c r="J26" s="339"/>
      <c r="K26" s="342" t="s">
        <v>229</v>
      </c>
      <c r="L26" s="342"/>
      <c r="M26" s="342"/>
      <c r="N26" s="342"/>
      <c r="O26" s="24"/>
      <c r="P26" s="24"/>
      <c r="Q26" s="24"/>
    </row>
    <row r="27" spans="1:24" ht="20.100000000000001" customHeight="1" x14ac:dyDescent="0.25">
      <c r="I27" s="339" t="s">
        <v>31</v>
      </c>
      <c r="J27" s="339"/>
      <c r="K27" s="339"/>
      <c r="L27" s="339"/>
      <c r="M27" s="339"/>
      <c r="N27" s="339"/>
      <c r="O27" s="339"/>
      <c r="P27" s="340" t="s">
        <v>117</v>
      </c>
      <c r="Q27" s="340"/>
      <c r="R27" s="340"/>
      <c r="S27" s="340"/>
      <c r="T27" s="340"/>
    </row>
    <row r="29" spans="1:24" ht="15.75" x14ac:dyDescent="0.25">
      <c r="H29" s="35"/>
      <c r="I29" s="36" t="s">
        <v>230</v>
      </c>
      <c r="J29" s="36"/>
      <c r="K29" s="36"/>
      <c r="L29" s="36"/>
      <c r="M29" s="36"/>
      <c r="N29" s="36"/>
      <c r="O29" s="36"/>
      <c r="P29" s="35"/>
      <c r="Q29" s="35"/>
      <c r="R29" s="35"/>
      <c r="S29" s="35"/>
    </row>
    <row r="34" spans="15:15" x14ac:dyDescent="0.2">
      <c r="O34" s="2" t="s">
        <v>140</v>
      </c>
    </row>
  </sheetData>
  <mergeCells count="19">
    <mergeCell ref="N5:V5"/>
    <mergeCell ref="J8:V8"/>
    <mergeCell ref="E16:J16"/>
    <mergeCell ref="G21:H21"/>
    <mergeCell ref="E14:N14"/>
    <mergeCell ref="J7:Q7"/>
    <mergeCell ref="D13:T13"/>
    <mergeCell ref="E12:M12"/>
    <mergeCell ref="A18:X18"/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28" workbookViewId="0">
      <selection activeCell="A46" sqref="A46"/>
    </sheetView>
  </sheetViews>
  <sheetFormatPr defaultRowHeight="12.75" x14ac:dyDescent="0.2"/>
  <cols>
    <col min="1" max="1" width="208.28515625" style="58" customWidth="1"/>
  </cols>
  <sheetData>
    <row r="1" spans="1:1" s="324" customFormat="1" ht="15.75" customHeight="1" x14ac:dyDescent="0.2">
      <c r="A1" s="326" t="s">
        <v>163</v>
      </c>
    </row>
    <row r="2" spans="1:1" s="324" customFormat="1" ht="11.25" customHeight="1" x14ac:dyDescent="0.25">
      <c r="A2" s="327"/>
    </row>
    <row r="3" spans="1:1" s="324" customFormat="1" ht="36" customHeight="1" x14ac:dyDescent="0.25">
      <c r="A3" s="328" t="s">
        <v>157</v>
      </c>
    </row>
    <row r="4" spans="1:1" s="324" customFormat="1" ht="90.75" customHeight="1" x14ac:dyDescent="0.25">
      <c r="A4" s="329" t="s">
        <v>158</v>
      </c>
    </row>
    <row r="5" spans="1:1" s="324" customFormat="1" ht="15.75" customHeight="1" x14ac:dyDescent="0.25">
      <c r="A5" s="330" t="s">
        <v>159</v>
      </c>
    </row>
    <row r="6" spans="1:1" s="324" customFormat="1" ht="31.5" customHeight="1" x14ac:dyDescent="0.25">
      <c r="A6" s="329" t="s">
        <v>344</v>
      </c>
    </row>
    <row r="7" spans="1:1" s="324" customFormat="1" ht="15.75" customHeight="1" x14ac:dyDescent="0.25">
      <c r="A7" s="331" t="s">
        <v>207</v>
      </c>
    </row>
    <row r="8" spans="1:1" s="324" customFormat="1" ht="15.75" customHeight="1" x14ac:dyDescent="0.25">
      <c r="A8" s="331" t="s">
        <v>208</v>
      </c>
    </row>
    <row r="9" spans="1:1" s="324" customFormat="1" ht="15.75" customHeight="1" x14ac:dyDescent="0.25">
      <c r="A9" s="331" t="s">
        <v>209</v>
      </c>
    </row>
    <row r="10" spans="1:1" s="324" customFormat="1" ht="15.75" customHeight="1" x14ac:dyDescent="0.25">
      <c r="A10" s="331" t="s">
        <v>210</v>
      </c>
    </row>
    <row r="11" spans="1:1" s="324" customFormat="1" ht="15.75" customHeight="1" x14ac:dyDescent="0.25">
      <c r="A11" s="331" t="s">
        <v>355</v>
      </c>
    </row>
    <row r="12" spans="1:1" s="324" customFormat="1" ht="15.75" customHeight="1" x14ac:dyDescent="0.25">
      <c r="A12" s="331" t="s">
        <v>211</v>
      </c>
    </row>
    <row r="13" spans="1:1" s="324" customFormat="1" ht="51.75" customHeight="1" x14ac:dyDescent="0.25">
      <c r="A13" s="329" t="s">
        <v>343</v>
      </c>
    </row>
    <row r="14" spans="1:1" s="324" customFormat="1" ht="27.75" customHeight="1" x14ac:dyDescent="0.25">
      <c r="A14" s="329" t="s">
        <v>160</v>
      </c>
    </row>
    <row r="15" spans="1:1" s="324" customFormat="1" ht="88.5" customHeight="1" x14ac:dyDescent="0.25">
      <c r="A15" s="329" t="s">
        <v>413</v>
      </c>
    </row>
    <row r="16" spans="1:1" s="324" customFormat="1" ht="55.5" customHeight="1" x14ac:dyDescent="0.25">
      <c r="A16" s="332" t="s">
        <v>212</v>
      </c>
    </row>
    <row r="17" spans="1:1" s="324" customFormat="1" ht="44.25" customHeight="1" x14ac:dyDescent="0.25">
      <c r="A17" s="333" t="s">
        <v>213</v>
      </c>
    </row>
    <row r="18" spans="1:1" s="324" customFormat="1" ht="34.5" customHeight="1" x14ac:dyDescent="0.25">
      <c r="A18" s="57" t="s">
        <v>356</v>
      </c>
    </row>
    <row r="19" spans="1:1" s="325" customFormat="1" ht="36" customHeight="1" x14ac:dyDescent="0.25">
      <c r="A19" s="334" t="s">
        <v>231</v>
      </c>
    </row>
    <row r="20" spans="1:1" s="324" customFormat="1" ht="31.5" customHeight="1" x14ac:dyDescent="0.25">
      <c r="A20" s="335" t="s">
        <v>214</v>
      </c>
    </row>
    <row r="21" spans="1:1" s="324" customFormat="1" ht="24.75" customHeight="1" x14ac:dyDescent="0.25">
      <c r="A21" s="335" t="s">
        <v>215</v>
      </c>
    </row>
    <row r="22" spans="1:1" s="324" customFormat="1" ht="108.75" customHeight="1" x14ac:dyDescent="0.25">
      <c r="A22" s="333" t="s">
        <v>216</v>
      </c>
    </row>
    <row r="23" spans="1:1" s="324" customFormat="1" ht="31.5" customHeight="1" x14ac:dyDescent="0.25">
      <c r="A23" s="336" t="s">
        <v>217</v>
      </c>
    </row>
    <row r="24" spans="1:1" s="324" customFormat="1" ht="15.75" customHeight="1" x14ac:dyDescent="0.25">
      <c r="A24" s="335" t="s">
        <v>219</v>
      </c>
    </row>
    <row r="25" spans="1:1" s="324" customFormat="1" ht="59.25" customHeight="1" x14ac:dyDescent="0.25">
      <c r="A25" s="333" t="s">
        <v>220</v>
      </c>
    </row>
    <row r="26" spans="1:1" s="324" customFormat="1" ht="57.75" customHeight="1" x14ac:dyDescent="0.25">
      <c r="A26" s="333" t="s">
        <v>221</v>
      </c>
    </row>
    <row r="27" spans="1:1" s="324" customFormat="1" ht="50.25" customHeight="1" x14ac:dyDescent="0.25">
      <c r="A27" s="333" t="s">
        <v>218</v>
      </c>
    </row>
    <row r="28" spans="1:1" s="324" customFormat="1" ht="51.75" customHeight="1" x14ac:dyDescent="0.25">
      <c r="A28" s="333" t="s">
        <v>414</v>
      </c>
    </row>
    <row r="29" spans="1:1" s="324" customFormat="1" ht="15.75" customHeight="1" x14ac:dyDescent="0.25">
      <c r="A29" s="337" t="s">
        <v>222</v>
      </c>
    </row>
    <row r="30" spans="1:1" s="323" customFormat="1" ht="37.5" customHeight="1" x14ac:dyDescent="0.25">
      <c r="A30" s="338" t="s">
        <v>223</v>
      </c>
    </row>
    <row r="31" spans="1:1" s="324" customFormat="1" ht="15.75" customHeight="1" x14ac:dyDescent="0.25">
      <c r="A31" s="337" t="s">
        <v>224</v>
      </c>
    </row>
    <row r="32" spans="1:1" s="324" customFormat="1" ht="47.25" customHeight="1" x14ac:dyDescent="0.25">
      <c r="A32" s="329" t="s">
        <v>161</v>
      </c>
    </row>
    <row r="33" spans="1:1" s="324" customFormat="1" ht="34.5" customHeight="1" x14ac:dyDescent="0.25">
      <c r="A33" s="333" t="s">
        <v>225</v>
      </c>
    </row>
    <row r="34" spans="1:1" s="324" customFormat="1" ht="49.5" customHeight="1" x14ac:dyDescent="0.25">
      <c r="A34" s="329" t="s">
        <v>226</v>
      </c>
    </row>
    <row r="35" spans="1:1" s="324" customFormat="1" ht="47.25" customHeight="1" x14ac:dyDescent="0.25">
      <c r="A35" s="333" t="s">
        <v>345</v>
      </c>
    </row>
    <row r="36" spans="1:1" s="324" customFormat="1" ht="77.25" customHeight="1" x14ac:dyDescent="0.25">
      <c r="A36" s="329" t="s">
        <v>227</v>
      </c>
    </row>
    <row r="37" spans="1:1" s="324" customFormat="1" ht="64.5" customHeight="1" x14ac:dyDescent="0.25">
      <c r="A37" s="329" t="s">
        <v>415</v>
      </c>
    </row>
    <row r="38" spans="1:1" s="324" customFormat="1" ht="33" customHeight="1" x14ac:dyDescent="0.25">
      <c r="A38" s="329" t="s">
        <v>416</v>
      </c>
    </row>
    <row r="39" spans="1:1" s="324" customFormat="1" ht="48" customHeight="1" x14ac:dyDescent="0.25">
      <c r="A39" s="329" t="s">
        <v>162</v>
      </c>
    </row>
    <row r="40" spans="1:1" s="324" customFormat="1" ht="50.25" customHeight="1" x14ac:dyDescent="0.25">
      <c r="A40" s="329" t="s">
        <v>357</v>
      </c>
    </row>
    <row r="41" spans="1:1" s="324" customFormat="1" ht="52.5" customHeight="1" x14ac:dyDescent="0.25">
      <c r="A41" s="329" t="s">
        <v>228</v>
      </c>
    </row>
    <row r="42" spans="1:1" s="324" customFormat="1" ht="45" customHeight="1" x14ac:dyDescent="0.25">
      <c r="A42" s="329" t="s">
        <v>411</v>
      </c>
    </row>
    <row r="43" spans="1:1" s="324" customFormat="1" ht="15.75" customHeight="1" x14ac:dyDescent="0.25">
      <c r="A43" s="329"/>
    </row>
    <row r="44" spans="1:1" ht="15.75" customHeight="1" x14ac:dyDescent="0.2">
      <c r="A44" s="56"/>
    </row>
    <row r="45" spans="1:1" ht="15.75" customHeight="1" x14ac:dyDescent="0.2">
      <c r="A45" s="56"/>
    </row>
    <row r="46" spans="1:1" ht="15.75" customHeight="1" x14ac:dyDescent="0.2">
      <c r="A46" s="56"/>
    </row>
  </sheetData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3"/>
  <sheetViews>
    <sheetView zoomScale="130" zoomScaleNormal="130" workbookViewId="0">
      <selection activeCell="A21" sqref="A21:XFD28"/>
    </sheetView>
  </sheetViews>
  <sheetFormatPr defaultRowHeight="15.75" x14ac:dyDescent="0.25"/>
  <cols>
    <col min="1" max="1" width="0.42578125" style="9" customWidth="1"/>
    <col min="2" max="55" width="2.7109375" style="9" customWidth="1"/>
    <col min="56" max="57" width="3.7109375" style="9" customWidth="1"/>
    <col min="58" max="256" width="9.140625" style="9"/>
    <col min="257" max="257" width="0.42578125" style="9" customWidth="1"/>
    <col min="258" max="311" width="2.7109375" style="9" customWidth="1"/>
    <col min="312" max="313" width="3.7109375" style="9" customWidth="1"/>
    <col min="314" max="512" width="9.140625" style="9"/>
    <col min="513" max="513" width="0.42578125" style="9" customWidth="1"/>
    <col min="514" max="567" width="2.7109375" style="9" customWidth="1"/>
    <col min="568" max="569" width="3.7109375" style="9" customWidth="1"/>
    <col min="570" max="768" width="9.140625" style="9"/>
    <col min="769" max="769" width="0.42578125" style="9" customWidth="1"/>
    <col min="770" max="823" width="2.7109375" style="9" customWidth="1"/>
    <col min="824" max="825" width="3.7109375" style="9" customWidth="1"/>
    <col min="826" max="1024" width="9.140625" style="9"/>
    <col min="1025" max="1025" width="0.42578125" style="9" customWidth="1"/>
    <col min="1026" max="1079" width="2.7109375" style="9" customWidth="1"/>
    <col min="1080" max="1081" width="3.7109375" style="9" customWidth="1"/>
    <col min="1082" max="1280" width="9.140625" style="9"/>
    <col min="1281" max="1281" width="0.42578125" style="9" customWidth="1"/>
    <col min="1282" max="1335" width="2.7109375" style="9" customWidth="1"/>
    <col min="1336" max="1337" width="3.7109375" style="9" customWidth="1"/>
    <col min="1338" max="1536" width="9.140625" style="9"/>
    <col min="1537" max="1537" width="0.42578125" style="9" customWidth="1"/>
    <col min="1538" max="1591" width="2.7109375" style="9" customWidth="1"/>
    <col min="1592" max="1593" width="3.7109375" style="9" customWidth="1"/>
    <col min="1594" max="1792" width="9.140625" style="9"/>
    <col min="1793" max="1793" width="0.42578125" style="9" customWidth="1"/>
    <col min="1794" max="1847" width="2.7109375" style="9" customWidth="1"/>
    <col min="1848" max="1849" width="3.7109375" style="9" customWidth="1"/>
    <col min="1850" max="2048" width="9.140625" style="9"/>
    <col min="2049" max="2049" width="0.42578125" style="9" customWidth="1"/>
    <col min="2050" max="2103" width="2.7109375" style="9" customWidth="1"/>
    <col min="2104" max="2105" width="3.7109375" style="9" customWidth="1"/>
    <col min="2106" max="2304" width="9.140625" style="9"/>
    <col min="2305" max="2305" width="0.42578125" style="9" customWidth="1"/>
    <col min="2306" max="2359" width="2.7109375" style="9" customWidth="1"/>
    <col min="2360" max="2361" width="3.7109375" style="9" customWidth="1"/>
    <col min="2362" max="2560" width="9.140625" style="9"/>
    <col min="2561" max="2561" width="0.42578125" style="9" customWidth="1"/>
    <col min="2562" max="2615" width="2.7109375" style="9" customWidth="1"/>
    <col min="2616" max="2617" width="3.7109375" style="9" customWidth="1"/>
    <col min="2618" max="2816" width="9.140625" style="9"/>
    <col min="2817" max="2817" width="0.42578125" style="9" customWidth="1"/>
    <col min="2818" max="2871" width="2.7109375" style="9" customWidth="1"/>
    <col min="2872" max="2873" width="3.7109375" style="9" customWidth="1"/>
    <col min="2874" max="3072" width="9.140625" style="9"/>
    <col min="3073" max="3073" width="0.42578125" style="9" customWidth="1"/>
    <col min="3074" max="3127" width="2.7109375" style="9" customWidth="1"/>
    <col min="3128" max="3129" width="3.7109375" style="9" customWidth="1"/>
    <col min="3130" max="3328" width="9.140625" style="9"/>
    <col min="3329" max="3329" width="0.42578125" style="9" customWidth="1"/>
    <col min="3330" max="3383" width="2.7109375" style="9" customWidth="1"/>
    <col min="3384" max="3385" width="3.7109375" style="9" customWidth="1"/>
    <col min="3386" max="3584" width="9.140625" style="9"/>
    <col min="3585" max="3585" width="0.42578125" style="9" customWidth="1"/>
    <col min="3586" max="3639" width="2.7109375" style="9" customWidth="1"/>
    <col min="3640" max="3641" width="3.7109375" style="9" customWidth="1"/>
    <col min="3642" max="3840" width="9.140625" style="9"/>
    <col min="3841" max="3841" width="0.42578125" style="9" customWidth="1"/>
    <col min="3842" max="3895" width="2.7109375" style="9" customWidth="1"/>
    <col min="3896" max="3897" width="3.7109375" style="9" customWidth="1"/>
    <col min="3898" max="4096" width="9.140625" style="9"/>
    <col min="4097" max="4097" width="0.42578125" style="9" customWidth="1"/>
    <col min="4098" max="4151" width="2.7109375" style="9" customWidth="1"/>
    <col min="4152" max="4153" width="3.7109375" style="9" customWidth="1"/>
    <col min="4154" max="4352" width="9.140625" style="9"/>
    <col min="4353" max="4353" width="0.42578125" style="9" customWidth="1"/>
    <col min="4354" max="4407" width="2.7109375" style="9" customWidth="1"/>
    <col min="4408" max="4409" width="3.7109375" style="9" customWidth="1"/>
    <col min="4410" max="4608" width="9.140625" style="9"/>
    <col min="4609" max="4609" width="0.42578125" style="9" customWidth="1"/>
    <col min="4610" max="4663" width="2.7109375" style="9" customWidth="1"/>
    <col min="4664" max="4665" width="3.7109375" style="9" customWidth="1"/>
    <col min="4666" max="4864" width="9.140625" style="9"/>
    <col min="4865" max="4865" width="0.42578125" style="9" customWidth="1"/>
    <col min="4866" max="4919" width="2.7109375" style="9" customWidth="1"/>
    <col min="4920" max="4921" width="3.7109375" style="9" customWidth="1"/>
    <col min="4922" max="5120" width="9.140625" style="9"/>
    <col min="5121" max="5121" width="0.42578125" style="9" customWidth="1"/>
    <col min="5122" max="5175" width="2.7109375" style="9" customWidth="1"/>
    <col min="5176" max="5177" width="3.7109375" style="9" customWidth="1"/>
    <col min="5178" max="5376" width="9.140625" style="9"/>
    <col min="5377" max="5377" width="0.42578125" style="9" customWidth="1"/>
    <col min="5378" max="5431" width="2.7109375" style="9" customWidth="1"/>
    <col min="5432" max="5433" width="3.7109375" style="9" customWidth="1"/>
    <col min="5434" max="5632" width="9.140625" style="9"/>
    <col min="5633" max="5633" width="0.42578125" style="9" customWidth="1"/>
    <col min="5634" max="5687" width="2.7109375" style="9" customWidth="1"/>
    <col min="5688" max="5689" width="3.7109375" style="9" customWidth="1"/>
    <col min="5690" max="5888" width="9.140625" style="9"/>
    <col min="5889" max="5889" width="0.42578125" style="9" customWidth="1"/>
    <col min="5890" max="5943" width="2.7109375" style="9" customWidth="1"/>
    <col min="5944" max="5945" width="3.7109375" style="9" customWidth="1"/>
    <col min="5946" max="6144" width="9.140625" style="9"/>
    <col min="6145" max="6145" width="0.42578125" style="9" customWidth="1"/>
    <col min="6146" max="6199" width="2.7109375" style="9" customWidth="1"/>
    <col min="6200" max="6201" width="3.7109375" style="9" customWidth="1"/>
    <col min="6202" max="6400" width="9.140625" style="9"/>
    <col min="6401" max="6401" width="0.42578125" style="9" customWidth="1"/>
    <col min="6402" max="6455" width="2.7109375" style="9" customWidth="1"/>
    <col min="6456" max="6457" width="3.7109375" style="9" customWidth="1"/>
    <col min="6458" max="6656" width="9.140625" style="9"/>
    <col min="6657" max="6657" width="0.42578125" style="9" customWidth="1"/>
    <col min="6658" max="6711" width="2.7109375" style="9" customWidth="1"/>
    <col min="6712" max="6713" width="3.7109375" style="9" customWidth="1"/>
    <col min="6714" max="6912" width="9.140625" style="9"/>
    <col min="6913" max="6913" width="0.42578125" style="9" customWidth="1"/>
    <col min="6914" max="6967" width="2.7109375" style="9" customWidth="1"/>
    <col min="6968" max="6969" width="3.7109375" style="9" customWidth="1"/>
    <col min="6970" max="7168" width="9.140625" style="9"/>
    <col min="7169" max="7169" width="0.42578125" style="9" customWidth="1"/>
    <col min="7170" max="7223" width="2.7109375" style="9" customWidth="1"/>
    <col min="7224" max="7225" width="3.7109375" style="9" customWidth="1"/>
    <col min="7226" max="7424" width="9.140625" style="9"/>
    <col min="7425" max="7425" width="0.42578125" style="9" customWidth="1"/>
    <col min="7426" max="7479" width="2.7109375" style="9" customWidth="1"/>
    <col min="7480" max="7481" width="3.7109375" style="9" customWidth="1"/>
    <col min="7482" max="7680" width="9.140625" style="9"/>
    <col min="7681" max="7681" width="0.42578125" style="9" customWidth="1"/>
    <col min="7682" max="7735" width="2.7109375" style="9" customWidth="1"/>
    <col min="7736" max="7737" width="3.7109375" style="9" customWidth="1"/>
    <col min="7738" max="7936" width="9.140625" style="9"/>
    <col min="7937" max="7937" width="0.42578125" style="9" customWidth="1"/>
    <col min="7938" max="7991" width="2.7109375" style="9" customWidth="1"/>
    <col min="7992" max="7993" width="3.7109375" style="9" customWidth="1"/>
    <col min="7994" max="8192" width="9.140625" style="9"/>
    <col min="8193" max="8193" width="0.42578125" style="9" customWidth="1"/>
    <col min="8194" max="8247" width="2.7109375" style="9" customWidth="1"/>
    <col min="8248" max="8249" width="3.7109375" style="9" customWidth="1"/>
    <col min="8250" max="8448" width="9.140625" style="9"/>
    <col min="8449" max="8449" width="0.42578125" style="9" customWidth="1"/>
    <col min="8450" max="8503" width="2.7109375" style="9" customWidth="1"/>
    <col min="8504" max="8505" width="3.7109375" style="9" customWidth="1"/>
    <col min="8506" max="8704" width="9.140625" style="9"/>
    <col min="8705" max="8705" width="0.42578125" style="9" customWidth="1"/>
    <col min="8706" max="8759" width="2.7109375" style="9" customWidth="1"/>
    <col min="8760" max="8761" width="3.7109375" style="9" customWidth="1"/>
    <col min="8762" max="8960" width="9.140625" style="9"/>
    <col min="8961" max="8961" width="0.42578125" style="9" customWidth="1"/>
    <col min="8962" max="9015" width="2.7109375" style="9" customWidth="1"/>
    <col min="9016" max="9017" width="3.7109375" style="9" customWidth="1"/>
    <col min="9018" max="9216" width="9.140625" style="9"/>
    <col min="9217" max="9217" width="0.42578125" style="9" customWidth="1"/>
    <col min="9218" max="9271" width="2.7109375" style="9" customWidth="1"/>
    <col min="9272" max="9273" width="3.7109375" style="9" customWidth="1"/>
    <col min="9274" max="9472" width="9.140625" style="9"/>
    <col min="9473" max="9473" width="0.42578125" style="9" customWidth="1"/>
    <col min="9474" max="9527" width="2.7109375" style="9" customWidth="1"/>
    <col min="9528" max="9529" width="3.7109375" style="9" customWidth="1"/>
    <col min="9530" max="9728" width="9.140625" style="9"/>
    <col min="9729" max="9729" width="0.42578125" style="9" customWidth="1"/>
    <col min="9730" max="9783" width="2.7109375" style="9" customWidth="1"/>
    <col min="9784" max="9785" width="3.7109375" style="9" customWidth="1"/>
    <col min="9786" max="9984" width="9.140625" style="9"/>
    <col min="9985" max="9985" width="0.42578125" style="9" customWidth="1"/>
    <col min="9986" max="10039" width="2.7109375" style="9" customWidth="1"/>
    <col min="10040" max="10041" width="3.7109375" style="9" customWidth="1"/>
    <col min="10042" max="10240" width="9.140625" style="9"/>
    <col min="10241" max="10241" width="0.42578125" style="9" customWidth="1"/>
    <col min="10242" max="10295" width="2.7109375" style="9" customWidth="1"/>
    <col min="10296" max="10297" width="3.7109375" style="9" customWidth="1"/>
    <col min="10298" max="10496" width="9.140625" style="9"/>
    <col min="10497" max="10497" width="0.42578125" style="9" customWidth="1"/>
    <col min="10498" max="10551" width="2.7109375" style="9" customWidth="1"/>
    <col min="10552" max="10553" width="3.7109375" style="9" customWidth="1"/>
    <col min="10554" max="10752" width="9.140625" style="9"/>
    <col min="10753" max="10753" width="0.42578125" style="9" customWidth="1"/>
    <col min="10754" max="10807" width="2.7109375" style="9" customWidth="1"/>
    <col min="10808" max="10809" width="3.7109375" style="9" customWidth="1"/>
    <col min="10810" max="11008" width="9.140625" style="9"/>
    <col min="11009" max="11009" width="0.42578125" style="9" customWidth="1"/>
    <col min="11010" max="11063" width="2.7109375" style="9" customWidth="1"/>
    <col min="11064" max="11065" width="3.7109375" style="9" customWidth="1"/>
    <col min="11066" max="11264" width="9.140625" style="9"/>
    <col min="11265" max="11265" width="0.42578125" style="9" customWidth="1"/>
    <col min="11266" max="11319" width="2.7109375" style="9" customWidth="1"/>
    <col min="11320" max="11321" width="3.7109375" style="9" customWidth="1"/>
    <col min="11322" max="11520" width="9.140625" style="9"/>
    <col min="11521" max="11521" width="0.42578125" style="9" customWidth="1"/>
    <col min="11522" max="11575" width="2.7109375" style="9" customWidth="1"/>
    <col min="11576" max="11577" width="3.7109375" style="9" customWidth="1"/>
    <col min="11578" max="11776" width="9.140625" style="9"/>
    <col min="11777" max="11777" width="0.42578125" style="9" customWidth="1"/>
    <col min="11778" max="11831" width="2.7109375" style="9" customWidth="1"/>
    <col min="11832" max="11833" width="3.7109375" style="9" customWidth="1"/>
    <col min="11834" max="12032" width="9.140625" style="9"/>
    <col min="12033" max="12033" width="0.42578125" style="9" customWidth="1"/>
    <col min="12034" max="12087" width="2.7109375" style="9" customWidth="1"/>
    <col min="12088" max="12089" width="3.7109375" style="9" customWidth="1"/>
    <col min="12090" max="12288" width="9.140625" style="9"/>
    <col min="12289" max="12289" width="0.42578125" style="9" customWidth="1"/>
    <col min="12290" max="12343" width="2.7109375" style="9" customWidth="1"/>
    <col min="12344" max="12345" width="3.7109375" style="9" customWidth="1"/>
    <col min="12346" max="12544" width="9.140625" style="9"/>
    <col min="12545" max="12545" width="0.42578125" style="9" customWidth="1"/>
    <col min="12546" max="12599" width="2.7109375" style="9" customWidth="1"/>
    <col min="12600" max="12601" width="3.7109375" style="9" customWidth="1"/>
    <col min="12602" max="12800" width="9.140625" style="9"/>
    <col min="12801" max="12801" width="0.42578125" style="9" customWidth="1"/>
    <col min="12802" max="12855" width="2.7109375" style="9" customWidth="1"/>
    <col min="12856" max="12857" width="3.7109375" style="9" customWidth="1"/>
    <col min="12858" max="13056" width="9.140625" style="9"/>
    <col min="13057" max="13057" width="0.42578125" style="9" customWidth="1"/>
    <col min="13058" max="13111" width="2.7109375" style="9" customWidth="1"/>
    <col min="13112" max="13113" width="3.7109375" style="9" customWidth="1"/>
    <col min="13114" max="13312" width="9.140625" style="9"/>
    <col min="13313" max="13313" width="0.42578125" style="9" customWidth="1"/>
    <col min="13314" max="13367" width="2.7109375" style="9" customWidth="1"/>
    <col min="13368" max="13369" width="3.7109375" style="9" customWidth="1"/>
    <col min="13370" max="13568" width="9.140625" style="9"/>
    <col min="13569" max="13569" width="0.42578125" style="9" customWidth="1"/>
    <col min="13570" max="13623" width="2.7109375" style="9" customWidth="1"/>
    <col min="13624" max="13625" width="3.7109375" style="9" customWidth="1"/>
    <col min="13626" max="13824" width="9.140625" style="9"/>
    <col min="13825" max="13825" width="0.42578125" style="9" customWidth="1"/>
    <col min="13826" max="13879" width="2.7109375" style="9" customWidth="1"/>
    <col min="13880" max="13881" width="3.7109375" style="9" customWidth="1"/>
    <col min="13882" max="14080" width="9.140625" style="9"/>
    <col min="14081" max="14081" width="0.42578125" style="9" customWidth="1"/>
    <col min="14082" max="14135" width="2.7109375" style="9" customWidth="1"/>
    <col min="14136" max="14137" width="3.7109375" style="9" customWidth="1"/>
    <col min="14138" max="14336" width="9.140625" style="9"/>
    <col min="14337" max="14337" width="0.42578125" style="9" customWidth="1"/>
    <col min="14338" max="14391" width="2.7109375" style="9" customWidth="1"/>
    <col min="14392" max="14393" width="3.7109375" style="9" customWidth="1"/>
    <col min="14394" max="14592" width="9.140625" style="9"/>
    <col min="14593" max="14593" width="0.42578125" style="9" customWidth="1"/>
    <col min="14594" max="14647" width="2.7109375" style="9" customWidth="1"/>
    <col min="14648" max="14649" width="3.7109375" style="9" customWidth="1"/>
    <col min="14650" max="14848" width="9.140625" style="9"/>
    <col min="14849" max="14849" width="0.42578125" style="9" customWidth="1"/>
    <col min="14850" max="14903" width="2.7109375" style="9" customWidth="1"/>
    <col min="14904" max="14905" width="3.7109375" style="9" customWidth="1"/>
    <col min="14906" max="15104" width="9.140625" style="9"/>
    <col min="15105" max="15105" width="0.42578125" style="9" customWidth="1"/>
    <col min="15106" max="15159" width="2.7109375" style="9" customWidth="1"/>
    <col min="15160" max="15161" width="3.7109375" style="9" customWidth="1"/>
    <col min="15162" max="15360" width="9.140625" style="9"/>
    <col min="15361" max="15361" width="0.42578125" style="9" customWidth="1"/>
    <col min="15362" max="15415" width="2.7109375" style="9" customWidth="1"/>
    <col min="15416" max="15417" width="3.7109375" style="9" customWidth="1"/>
    <col min="15418" max="15616" width="9.140625" style="9"/>
    <col min="15617" max="15617" width="0.42578125" style="9" customWidth="1"/>
    <col min="15618" max="15671" width="2.7109375" style="9" customWidth="1"/>
    <col min="15672" max="15673" width="3.7109375" style="9" customWidth="1"/>
    <col min="15674" max="15872" width="9.140625" style="9"/>
    <col min="15873" max="15873" width="0.42578125" style="9" customWidth="1"/>
    <col min="15874" max="15927" width="2.7109375" style="9" customWidth="1"/>
    <col min="15928" max="15929" width="3.7109375" style="9" customWidth="1"/>
    <col min="15930" max="16128" width="9.140625" style="9"/>
    <col min="16129" max="16129" width="0.42578125" style="9" customWidth="1"/>
    <col min="16130" max="16183" width="2.7109375" style="9" customWidth="1"/>
    <col min="16184" max="16185" width="3.7109375" style="9" customWidth="1"/>
    <col min="16186" max="16384" width="9.140625" style="9"/>
  </cols>
  <sheetData>
    <row r="1" spans="1:57" s="318" customFormat="1" ht="18.75" x14ac:dyDescent="0.3">
      <c r="A1" s="360" t="s">
        <v>17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17"/>
    </row>
    <row r="2" spans="1:57" s="318" customFormat="1" x14ac:dyDescent="0.25"/>
    <row r="3" spans="1:57" x14ac:dyDescent="0.25">
      <c r="B3" s="356" t="s">
        <v>16</v>
      </c>
      <c r="C3" s="355" t="s">
        <v>4</v>
      </c>
      <c r="D3" s="355"/>
      <c r="E3" s="355"/>
      <c r="F3" s="355"/>
      <c r="G3" s="361" t="s">
        <v>74</v>
      </c>
      <c r="H3" s="355" t="s">
        <v>5</v>
      </c>
      <c r="I3" s="355"/>
      <c r="J3" s="355"/>
      <c r="K3" s="357" t="s">
        <v>82</v>
      </c>
      <c r="L3" s="355" t="s">
        <v>6</v>
      </c>
      <c r="M3" s="355"/>
      <c r="N3" s="355"/>
      <c r="O3" s="355"/>
      <c r="P3" s="355" t="s">
        <v>7</v>
      </c>
      <c r="Q3" s="355"/>
      <c r="R3" s="355"/>
      <c r="S3" s="355"/>
      <c r="T3" s="357" t="s">
        <v>87</v>
      </c>
      <c r="U3" s="355" t="s">
        <v>8</v>
      </c>
      <c r="V3" s="355"/>
      <c r="W3" s="355"/>
      <c r="X3" s="357" t="s">
        <v>91</v>
      </c>
      <c r="Y3" s="355" t="s">
        <v>9</v>
      </c>
      <c r="Z3" s="355"/>
      <c r="AA3" s="355"/>
      <c r="AB3" s="357" t="s">
        <v>95</v>
      </c>
      <c r="AC3" s="355" t="s">
        <v>10</v>
      </c>
      <c r="AD3" s="355"/>
      <c r="AE3" s="355"/>
      <c r="AF3" s="355"/>
      <c r="AG3" s="357" t="s">
        <v>97</v>
      </c>
      <c r="AH3" s="355" t="s">
        <v>11</v>
      </c>
      <c r="AI3" s="355"/>
      <c r="AJ3" s="355"/>
      <c r="AK3" s="357" t="s">
        <v>98</v>
      </c>
      <c r="AL3" s="355" t="s">
        <v>12</v>
      </c>
      <c r="AM3" s="355"/>
      <c r="AN3" s="355"/>
      <c r="AO3" s="355"/>
      <c r="AP3" s="355" t="s">
        <v>13</v>
      </c>
      <c r="AQ3" s="355"/>
      <c r="AR3" s="355"/>
      <c r="AS3" s="355"/>
      <c r="AT3" s="357" t="s">
        <v>103</v>
      </c>
      <c r="AU3" s="355" t="s">
        <v>14</v>
      </c>
      <c r="AV3" s="355"/>
      <c r="AW3" s="355"/>
      <c r="AX3" s="357" t="s">
        <v>104</v>
      </c>
      <c r="AY3" s="355" t="s">
        <v>15</v>
      </c>
      <c r="AZ3" s="355"/>
      <c r="BA3" s="355"/>
      <c r="BB3" s="355"/>
      <c r="BC3" s="356" t="s">
        <v>16</v>
      </c>
    </row>
    <row r="4" spans="1:57" ht="39.950000000000003" customHeight="1" x14ac:dyDescent="0.25">
      <c r="B4" s="356"/>
      <c r="C4" s="300" t="s">
        <v>78</v>
      </c>
      <c r="D4" s="300" t="s">
        <v>77</v>
      </c>
      <c r="E4" s="300" t="s">
        <v>76</v>
      </c>
      <c r="F4" s="300" t="s">
        <v>75</v>
      </c>
      <c r="G4" s="362"/>
      <c r="H4" s="300" t="s">
        <v>79</v>
      </c>
      <c r="I4" s="300" t="s">
        <v>80</v>
      </c>
      <c r="J4" s="300" t="s">
        <v>81</v>
      </c>
      <c r="K4" s="359"/>
      <c r="L4" s="300" t="s">
        <v>83</v>
      </c>
      <c r="M4" s="300" t="s">
        <v>84</v>
      </c>
      <c r="N4" s="300" t="s">
        <v>85</v>
      </c>
      <c r="O4" s="300" t="s">
        <v>86</v>
      </c>
      <c r="P4" s="300" t="s">
        <v>78</v>
      </c>
      <c r="Q4" s="300" t="s">
        <v>77</v>
      </c>
      <c r="R4" s="300" t="s">
        <v>76</v>
      </c>
      <c r="S4" s="300" t="s">
        <v>75</v>
      </c>
      <c r="T4" s="359"/>
      <c r="U4" s="300" t="s">
        <v>88</v>
      </c>
      <c r="V4" s="300" t="s">
        <v>89</v>
      </c>
      <c r="W4" s="300" t="s">
        <v>90</v>
      </c>
      <c r="X4" s="359"/>
      <c r="Y4" s="300" t="s">
        <v>92</v>
      </c>
      <c r="Z4" s="300" t="s">
        <v>93</v>
      </c>
      <c r="AA4" s="319" t="s">
        <v>94</v>
      </c>
      <c r="AB4" s="358"/>
      <c r="AC4" s="319" t="s">
        <v>92</v>
      </c>
      <c r="AD4" s="319" t="s">
        <v>93</v>
      </c>
      <c r="AE4" s="319" t="s">
        <v>94</v>
      </c>
      <c r="AF4" s="319" t="s">
        <v>96</v>
      </c>
      <c r="AG4" s="358"/>
      <c r="AH4" s="319" t="s">
        <v>79</v>
      </c>
      <c r="AI4" s="319" t="s">
        <v>80</v>
      </c>
      <c r="AJ4" s="319" t="s">
        <v>81</v>
      </c>
      <c r="AK4" s="358"/>
      <c r="AL4" s="319" t="s">
        <v>99</v>
      </c>
      <c r="AM4" s="319" t="s">
        <v>100</v>
      </c>
      <c r="AN4" s="319" t="s">
        <v>101</v>
      </c>
      <c r="AO4" s="319" t="s">
        <v>102</v>
      </c>
      <c r="AP4" s="319" t="s">
        <v>78</v>
      </c>
      <c r="AQ4" s="319" t="s">
        <v>77</v>
      </c>
      <c r="AR4" s="319" t="s">
        <v>76</v>
      </c>
      <c r="AS4" s="319" t="s">
        <v>75</v>
      </c>
      <c r="AT4" s="358"/>
      <c r="AU4" s="319" t="s">
        <v>79</v>
      </c>
      <c r="AV4" s="300" t="s">
        <v>80</v>
      </c>
      <c r="AW4" s="300" t="s">
        <v>81</v>
      </c>
      <c r="AX4" s="359"/>
      <c r="AY4" s="300" t="s">
        <v>83</v>
      </c>
      <c r="AZ4" s="300" t="s">
        <v>84</v>
      </c>
      <c r="BA4" s="300" t="s">
        <v>85</v>
      </c>
      <c r="BB4" s="300" t="s">
        <v>105</v>
      </c>
      <c r="BC4" s="356"/>
    </row>
    <row r="5" spans="1:57" ht="27.75" customHeight="1" x14ac:dyDescent="0.25">
      <c r="B5" s="10">
        <v>1</v>
      </c>
      <c r="C5" s="11"/>
      <c r="D5" s="11"/>
      <c r="E5" s="11"/>
      <c r="F5" s="11"/>
      <c r="G5" s="11"/>
      <c r="H5" s="320" t="s">
        <v>407</v>
      </c>
      <c r="I5" s="320" t="s">
        <v>407</v>
      </c>
      <c r="J5" s="320"/>
      <c r="K5" s="11"/>
      <c r="L5" s="11"/>
      <c r="M5" s="11"/>
      <c r="N5" s="11"/>
      <c r="O5" s="11"/>
      <c r="P5" s="11"/>
      <c r="Q5" s="11"/>
      <c r="R5" s="11"/>
      <c r="S5" s="11"/>
      <c r="T5" s="32" t="s">
        <v>20</v>
      </c>
      <c r="U5" s="11" t="s">
        <v>20</v>
      </c>
      <c r="V5" s="11"/>
      <c r="W5" s="11"/>
      <c r="X5" s="11"/>
      <c r="Y5" s="11"/>
      <c r="Z5" s="11"/>
      <c r="AA5" s="320" t="s">
        <v>407</v>
      </c>
      <c r="AB5" s="320" t="s">
        <v>407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30"/>
      <c r="AP5" s="11"/>
      <c r="AQ5" s="11"/>
      <c r="AR5" s="321"/>
      <c r="AS5" s="321"/>
      <c r="AT5" s="322"/>
      <c r="AU5" s="11" t="s">
        <v>20</v>
      </c>
      <c r="AV5" s="11" t="s">
        <v>20</v>
      </c>
      <c r="AW5" s="11" t="s">
        <v>20</v>
      </c>
      <c r="AX5" s="11" t="s">
        <v>20</v>
      </c>
      <c r="AY5" s="11" t="s">
        <v>20</v>
      </c>
      <c r="AZ5" s="11" t="s">
        <v>20</v>
      </c>
      <c r="BA5" s="11" t="s">
        <v>20</v>
      </c>
      <c r="BB5" s="11" t="s">
        <v>20</v>
      </c>
      <c r="BC5" s="10" t="s">
        <v>33</v>
      </c>
    </row>
    <row r="6" spans="1:57" ht="21.75" customHeight="1" x14ac:dyDescent="0.25">
      <c r="B6" s="10" t="s">
        <v>34</v>
      </c>
      <c r="C6" s="11"/>
      <c r="D6" s="11"/>
      <c r="E6" s="11"/>
      <c r="F6" s="11"/>
      <c r="G6" s="11"/>
      <c r="H6" s="11"/>
      <c r="I6" s="11"/>
      <c r="J6" s="11"/>
      <c r="K6" s="11"/>
      <c r="L6" s="320" t="s">
        <v>407</v>
      </c>
      <c r="M6" s="320" t="s">
        <v>407</v>
      </c>
      <c r="N6" s="11"/>
      <c r="O6" s="11"/>
      <c r="P6" s="11"/>
      <c r="Q6" s="11"/>
      <c r="R6" s="11"/>
      <c r="S6" s="321"/>
      <c r="T6" s="32" t="s">
        <v>20</v>
      </c>
      <c r="U6" s="11" t="s">
        <v>20</v>
      </c>
      <c r="V6" s="11"/>
      <c r="W6" s="11"/>
      <c r="X6" s="11"/>
      <c r="Y6" s="11"/>
      <c r="Z6" s="34" t="s">
        <v>136</v>
      </c>
      <c r="AA6" s="34" t="s">
        <v>136</v>
      </c>
      <c r="AB6" s="34" t="s">
        <v>136</v>
      </c>
      <c r="AC6" s="320" t="s">
        <v>407</v>
      </c>
      <c r="AD6" s="320" t="s">
        <v>407</v>
      </c>
      <c r="AE6" s="11"/>
      <c r="AF6" s="11"/>
      <c r="AG6" s="11"/>
      <c r="AH6" s="11"/>
      <c r="AI6" s="11"/>
      <c r="AJ6" s="11"/>
      <c r="AK6" s="11"/>
      <c r="AL6" s="11"/>
      <c r="AM6" s="11"/>
      <c r="AN6" s="34"/>
      <c r="AO6" s="34"/>
      <c r="AP6" s="34"/>
      <c r="AQ6" s="34"/>
      <c r="AR6" s="30"/>
      <c r="AS6" s="30"/>
      <c r="AT6" s="30"/>
      <c r="AU6" s="11" t="s">
        <v>20</v>
      </c>
      <c r="AV6" s="11" t="s">
        <v>20</v>
      </c>
      <c r="AW6" s="11" t="s">
        <v>20</v>
      </c>
      <c r="AX6" s="11" t="s">
        <v>20</v>
      </c>
      <c r="AY6" s="11" t="s">
        <v>20</v>
      </c>
      <c r="AZ6" s="11" t="s">
        <v>20</v>
      </c>
      <c r="BA6" s="11" t="s">
        <v>20</v>
      </c>
      <c r="BB6" s="11" t="s">
        <v>20</v>
      </c>
      <c r="BC6" s="10" t="s">
        <v>34</v>
      </c>
    </row>
    <row r="7" spans="1:57" ht="26.25" customHeight="1" x14ac:dyDescent="0.25">
      <c r="B7" s="10" t="s">
        <v>73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34"/>
      <c r="N7" s="320" t="s">
        <v>407</v>
      </c>
      <c r="O7" s="320" t="s">
        <v>407</v>
      </c>
      <c r="P7" s="34" t="s">
        <v>136</v>
      </c>
      <c r="Q7" s="34" t="s">
        <v>136</v>
      </c>
      <c r="R7" s="34" t="s">
        <v>136</v>
      </c>
      <c r="S7" s="34" t="s">
        <v>136</v>
      </c>
      <c r="T7" s="32" t="s">
        <v>20</v>
      </c>
      <c r="U7" s="11" t="s">
        <v>20</v>
      </c>
      <c r="V7" s="34"/>
      <c r="W7" s="34"/>
      <c r="X7" s="34"/>
      <c r="Y7" s="34"/>
      <c r="Z7" s="34"/>
      <c r="AA7" s="34"/>
      <c r="AB7" s="34"/>
      <c r="AC7" s="11"/>
      <c r="AD7" s="11"/>
      <c r="AE7" s="320" t="s">
        <v>407</v>
      </c>
      <c r="AF7" s="320" t="s">
        <v>407</v>
      </c>
      <c r="AG7" s="34" t="s">
        <v>137</v>
      </c>
      <c r="AH7" s="34" t="s">
        <v>137</v>
      </c>
      <c r="AI7" s="34" t="s">
        <v>137</v>
      </c>
      <c r="AJ7" s="34" t="s">
        <v>137</v>
      </c>
      <c r="AK7" s="34" t="s">
        <v>137</v>
      </c>
      <c r="AL7" s="34" t="s">
        <v>137</v>
      </c>
      <c r="AM7" s="34" t="s">
        <v>137</v>
      </c>
      <c r="AN7" s="34" t="s">
        <v>137</v>
      </c>
      <c r="AO7" s="321"/>
      <c r="AP7" s="321"/>
      <c r="AQ7" s="34"/>
      <c r="AR7" s="34"/>
      <c r="AS7" s="34"/>
      <c r="AT7" s="34"/>
      <c r="AU7" s="11" t="s">
        <v>20</v>
      </c>
      <c r="AV7" s="11" t="s">
        <v>20</v>
      </c>
      <c r="AW7" s="11" t="s">
        <v>20</v>
      </c>
      <c r="AX7" s="11" t="s">
        <v>20</v>
      </c>
      <c r="AY7" s="11" t="s">
        <v>20</v>
      </c>
      <c r="AZ7" s="11" t="s">
        <v>20</v>
      </c>
      <c r="BA7" s="11" t="s">
        <v>20</v>
      </c>
      <c r="BB7" s="11" t="s">
        <v>20</v>
      </c>
      <c r="BC7" s="10" t="s">
        <v>73</v>
      </c>
    </row>
    <row r="8" spans="1:57" ht="28.5" customHeight="1" x14ac:dyDescent="0.25">
      <c r="B8" s="10" t="s">
        <v>113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0"/>
      <c r="O8" s="30"/>
      <c r="P8" s="320" t="s">
        <v>407</v>
      </c>
      <c r="Q8" s="320" t="s">
        <v>407</v>
      </c>
      <c r="R8" s="34"/>
      <c r="S8" s="34"/>
      <c r="T8" s="32" t="s">
        <v>20</v>
      </c>
      <c r="U8" s="11" t="s">
        <v>20</v>
      </c>
      <c r="V8" s="34"/>
      <c r="W8" s="34"/>
      <c r="X8" s="34"/>
      <c r="Y8" s="34"/>
      <c r="Z8" s="34" t="s">
        <v>137</v>
      </c>
      <c r="AA8" s="34" t="s">
        <v>137</v>
      </c>
      <c r="AB8" s="34" t="s">
        <v>137</v>
      </c>
      <c r="AC8" s="34" t="s">
        <v>137</v>
      </c>
      <c r="AD8" s="34" t="s">
        <v>137</v>
      </c>
      <c r="AE8" s="34" t="s">
        <v>137</v>
      </c>
      <c r="AF8" s="34" t="s">
        <v>137</v>
      </c>
      <c r="AG8" s="34" t="s">
        <v>137</v>
      </c>
      <c r="AH8" s="34" t="s">
        <v>136</v>
      </c>
      <c r="AI8" s="320" t="s">
        <v>407</v>
      </c>
      <c r="AJ8" s="320" t="s">
        <v>407</v>
      </c>
      <c r="AK8" s="11" t="s">
        <v>112</v>
      </c>
      <c r="AL8" s="11" t="s">
        <v>112</v>
      </c>
      <c r="AM8" s="11" t="s">
        <v>112</v>
      </c>
      <c r="AN8" s="11" t="s">
        <v>112</v>
      </c>
      <c r="AO8" s="31" t="s">
        <v>21</v>
      </c>
      <c r="AP8" s="31" t="s">
        <v>21</v>
      </c>
      <c r="AQ8" s="31" t="s">
        <v>21</v>
      </c>
      <c r="AR8" s="31" t="s">
        <v>21</v>
      </c>
      <c r="AS8" s="37" t="s">
        <v>66</v>
      </c>
      <c r="AT8" s="37" t="s">
        <v>66</v>
      </c>
      <c r="AU8" s="11"/>
      <c r="AV8" s="11"/>
      <c r="AW8" s="11"/>
      <c r="AX8" s="11"/>
      <c r="AY8" s="11"/>
      <c r="AZ8" s="11"/>
      <c r="BA8" s="11"/>
      <c r="BB8" s="11"/>
      <c r="BC8" s="10" t="s">
        <v>113</v>
      </c>
      <c r="BE8" s="33"/>
    </row>
    <row r="9" spans="1:57" ht="9" customHeight="1" x14ac:dyDescent="0.25"/>
    <row r="10" spans="1:57" x14ac:dyDescent="0.25">
      <c r="C10" s="378" t="s">
        <v>18</v>
      </c>
      <c r="D10" s="378"/>
      <c r="E10" s="378"/>
      <c r="F10" s="378"/>
      <c r="G10" s="378"/>
      <c r="H10" s="378"/>
      <c r="I10" s="26"/>
      <c r="J10" s="26"/>
      <c r="K10" s="26"/>
      <c r="L10" s="26"/>
      <c r="M10" s="26"/>
      <c r="N10" s="26"/>
      <c r="O10" s="18"/>
      <c r="P10" s="18"/>
    </row>
    <row r="11" spans="1:57" ht="9" customHeight="1" x14ac:dyDescent="0.25"/>
    <row r="12" spans="1:57" ht="15.75" customHeight="1" x14ac:dyDescent="0.25">
      <c r="B12" s="364" t="s">
        <v>408</v>
      </c>
      <c r="C12" s="364"/>
      <c r="D12" s="364"/>
      <c r="E12" s="379"/>
      <c r="F12" s="39"/>
      <c r="G12" s="364" t="s">
        <v>409</v>
      </c>
      <c r="H12" s="364"/>
      <c r="I12" s="364"/>
      <c r="J12" s="39"/>
      <c r="K12" s="363" t="s">
        <v>22</v>
      </c>
      <c r="L12" s="363"/>
      <c r="M12" s="363"/>
      <c r="N12" s="18"/>
      <c r="O12" s="364" t="s">
        <v>23</v>
      </c>
      <c r="P12" s="364"/>
      <c r="Q12" s="364"/>
      <c r="R12" s="364"/>
      <c r="S12" s="364"/>
      <c r="U12" s="364" t="s">
        <v>24</v>
      </c>
      <c r="V12" s="364"/>
      <c r="W12" s="364"/>
      <c r="X12" s="364"/>
      <c r="Y12" s="364"/>
      <c r="Z12" s="18"/>
      <c r="AA12" s="363" t="s">
        <v>138</v>
      </c>
      <c r="AB12" s="363"/>
      <c r="AC12" s="363"/>
      <c r="AD12" s="363"/>
      <c r="AE12" s="363"/>
      <c r="AF12" s="363"/>
      <c r="AH12" s="363" t="s">
        <v>25</v>
      </c>
      <c r="AI12" s="363"/>
      <c r="AJ12" s="363"/>
      <c r="AK12" s="363"/>
      <c r="AL12" s="363"/>
      <c r="AN12" s="364" t="s">
        <v>139</v>
      </c>
      <c r="AO12" s="364"/>
      <c r="AP12" s="364"/>
      <c r="AQ12" s="364"/>
      <c r="AR12" s="364"/>
    </row>
    <row r="13" spans="1:57" x14ac:dyDescent="0.25">
      <c r="B13" s="364"/>
      <c r="C13" s="364"/>
      <c r="D13" s="364"/>
      <c r="E13" s="379"/>
      <c r="F13" s="39"/>
      <c r="G13" s="364"/>
      <c r="H13" s="364"/>
      <c r="I13" s="364"/>
      <c r="J13" s="39"/>
      <c r="K13" s="363"/>
      <c r="L13" s="363"/>
      <c r="M13" s="363"/>
      <c r="N13" s="18"/>
      <c r="O13" s="364"/>
      <c r="P13" s="364"/>
      <c r="Q13" s="364"/>
      <c r="R13" s="364"/>
      <c r="S13" s="364"/>
      <c r="U13" s="364"/>
      <c r="V13" s="364"/>
      <c r="W13" s="364"/>
      <c r="X13" s="364"/>
      <c r="Y13" s="364"/>
      <c r="Z13" s="18"/>
      <c r="AA13" s="363"/>
      <c r="AB13" s="363"/>
      <c r="AC13" s="363"/>
      <c r="AD13" s="363"/>
      <c r="AE13" s="363"/>
      <c r="AF13" s="363"/>
      <c r="AH13" s="363"/>
      <c r="AI13" s="363"/>
      <c r="AJ13" s="363"/>
      <c r="AK13" s="363"/>
      <c r="AL13" s="363"/>
      <c r="AN13" s="364"/>
      <c r="AO13" s="364"/>
      <c r="AP13" s="364"/>
      <c r="AQ13" s="364"/>
      <c r="AR13" s="364"/>
    </row>
    <row r="14" spans="1:57" ht="16.5" customHeight="1" x14ac:dyDescent="0.25">
      <c r="B14" s="364"/>
      <c r="C14" s="364"/>
      <c r="D14" s="364"/>
      <c r="E14" s="379"/>
      <c r="F14" s="39"/>
      <c r="G14" s="364"/>
      <c r="H14" s="364"/>
      <c r="I14" s="364"/>
      <c r="J14" s="39"/>
      <c r="K14" s="363"/>
      <c r="L14" s="363"/>
      <c r="M14" s="363"/>
      <c r="O14" s="364"/>
      <c r="P14" s="364"/>
      <c r="Q14" s="364"/>
      <c r="R14" s="364"/>
      <c r="S14" s="364"/>
      <c r="U14" s="364"/>
      <c r="V14" s="364"/>
      <c r="W14" s="364"/>
      <c r="X14" s="364"/>
      <c r="Y14" s="364"/>
      <c r="AA14" s="363"/>
      <c r="AB14" s="363"/>
      <c r="AC14" s="363"/>
      <c r="AD14" s="363"/>
      <c r="AE14" s="363"/>
      <c r="AF14" s="363"/>
      <c r="AH14" s="363"/>
      <c r="AI14" s="363"/>
      <c r="AJ14" s="363"/>
      <c r="AK14" s="363"/>
      <c r="AL14" s="363"/>
      <c r="AN14" s="364"/>
      <c r="AO14" s="364"/>
      <c r="AP14" s="364"/>
      <c r="AQ14" s="364"/>
      <c r="AR14" s="364"/>
    </row>
    <row r="15" spans="1:57" ht="7.5" customHeight="1" x14ac:dyDescent="0.25">
      <c r="B15" s="20"/>
      <c r="C15" s="20"/>
      <c r="D15" s="20"/>
      <c r="E15" s="20"/>
      <c r="F15" s="20"/>
      <c r="G15" s="20"/>
      <c r="I15" s="20"/>
      <c r="J15" s="20"/>
      <c r="K15" s="20"/>
      <c r="L15" s="20"/>
      <c r="M15" s="20"/>
      <c r="O15" s="364"/>
      <c r="P15" s="364"/>
      <c r="Q15" s="364"/>
      <c r="R15" s="364"/>
      <c r="S15" s="364"/>
      <c r="U15" s="364"/>
      <c r="V15" s="364"/>
      <c r="W15" s="364"/>
      <c r="X15" s="364"/>
      <c r="Y15" s="364"/>
      <c r="AN15" s="364"/>
      <c r="AO15" s="364"/>
      <c r="AP15" s="364"/>
      <c r="AQ15" s="364"/>
      <c r="AR15" s="364"/>
    </row>
    <row r="16" spans="1:57" x14ac:dyDescent="0.25">
      <c r="B16" s="12"/>
      <c r="C16" s="13"/>
      <c r="D16" s="14"/>
      <c r="G16" s="365" t="s">
        <v>407</v>
      </c>
      <c r="H16" s="366"/>
      <c r="I16" s="367"/>
      <c r="K16" s="371" t="s">
        <v>136</v>
      </c>
      <c r="L16" s="372"/>
      <c r="M16" s="373"/>
      <c r="P16" s="371" t="s">
        <v>137</v>
      </c>
      <c r="Q16" s="372"/>
      <c r="R16" s="373"/>
      <c r="S16" s="19"/>
      <c r="T16" s="19"/>
      <c r="U16" s="19"/>
      <c r="V16" s="371" t="s">
        <v>19</v>
      </c>
      <c r="W16" s="372"/>
      <c r="X16" s="373"/>
      <c r="Y16" s="19"/>
      <c r="Z16" s="19"/>
      <c r="AA16" s="19"/>
      <c r="AB16" s="19"/>
      <c r="AC16" s="371" t="s">
        <v>66</v>
      </c>
      <c r="AD16" s="372"/>
      <c r="AE16" s="373"/>
      <c r="AF16" s="19"/>
      <c r="AG16" s="19"/>
      <c r="AH16" s="19"/>
      <c r="AI16" s="371" t="s">
        <v>20</v>
      </c>
      <c r="AJ16" s="372"/>
      <c r="AK16" s="373"/>
      <c r="AL16" s="19"/>
      <c r="AM16" s="19"/>
      <c r="AN16" s="19"/>
      <c r="AO16" s="377" t="s">
        <v>21</v>
      </c>
      <c r="AP16" s="372"/>
      <c r="AQ16" s="373"/>
    </row>
    <row r="17" spans="2:55" x14ac:dyDescent="0.25">
      <c r="B17" s="15"/>
      <c r="C17" s="16"/>
      <c r="D17" s="17"/>
      <c r="F17" s="19"/>
      <c r="G17" s="368"/>
      <c r="H17" s="369"/>
      <c r="I17" s="370"/>
      <c r="K17" s="374"/>
      <c r="L17" s="375"/>
      <c r="M17" s="376"/>
      <c r="P17" s="374"/>
      <c r="Q17" s="375"/>
      <c r="R17" s="376"/>
      <c r="S17" s="19"/>
      <c r="T17" s="19"/>
      <c r="U17" s="19"/>
      <c r="V17" s="374"/>
      <c r="W17" s="375"/>
      <c r="X17" s="376"/>
      <c r="Y17" s="19"/>
      <c r="Z17" s="19"/>
      <c r="AA17" s="19"/>
      <c r="AB17" s="19"/>
      <c r="AC17" s="374"/>
      <c r="AD17" s="375"/>
      <c r="AE17" s="376"/>
      <c r="AF17" s="19"/>
      <c r="AG17" s="19"/>
      <c r="AH17" s="19"/>
      <c r="AI17" s="374"/>
      <c r="AJ17" s="375"/>
      <c r="AK17" s="376"/>
      <c r="AL17" s="19"/>
      <c r="AM17" s="19"/>
      <c r="AN17" s="19"/>
      <c r="AO17" s="374"/>
      <c r="AP17" s="375"/>
      <c r="AQ17" s="376"/>
    </row>
    <row r="18" spans="2:55" x14ac:dyDescent="0.2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2:55" ht="18.75" x14ac:dyDescent="0.3">
      <c r="B19" s="380" t="s">
        <v>134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</row>
    <row r="21" spans="2:55" s="28" customFormat="1" ht="15.75" customHeight="1" x14ac:dyDescent="0.2">
      <c r="B21" s="385" t="s">
        <v>16</v>
      </c>
      <c r="C21" s="386"/>
      <c r="D21" s="386"/>
      <c r="E21" s="389"/>
      <c r="F21" s="381" t="s">
        <v>410</v>
      </c>
      <c r="G21" s="382"/>
      <c r="H21" s="382"/>
      <c r="I21" s="382"/>
      <c r="J21" s="382"/>
      <c r="K21" s="382"/>
      <c r="L21" s="382"/>
      <c r="M21" s="382"/>
      <c r="N21" s="502"/>
      <c r="O21" s="385" t="s">
        <v>409</v>
      </c>
      <c r="P21" s="386"/>
      <c r="Q21" s="386"/>
      <c r="R21" s="386"/>
      <c r="S21" s="386"/>
      <c r="T21" s="386"/>
      <c r="U21" s="389"/>
      <c r="V21" s="385" t="s">
        <v>22</v>
      </c>
      <c r="W21" s="386"/>
      <c r="X21" s="386"/>
      <c r="Y21" s="386"/>
      <c r="Z21" s="389"/>
      <c r="AA21" s="391" t="s">
        <v>37</v>
      </c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3"/>
      <c r="AN21" s="385" t="s">
        <v>36</v>
      </c>
      <c r="AO21" s="386"/>
      <c r="AP21" s="386"/>
      <c r="AQ21" s="386"/>
      <c r="AR21" s="386"/>
      <c r="AS21" s="386"/>
      <c r="AT21" s="389"/>
      <c r="AU21" s="385" t="s">
        <v>25</v>
      </c>
      <c r="AV21" s="386"/>
      <c r="AW21" s="386"/>
      <c r="AX21" s="386"/>
      <c r="AY21" s="389"/>
      <c r="AZ21" s="385" t="s">
        <v>35</v>
      </c>
      <c r="BA21" s="386"/>
      <c r="BB21" s="386"/>
      <c r="BC21" s="389"/>
    </row>
    <row r="22" spans="2:55" s="28" customFormat="1" ht="37.5" customHeight="1" x14ac:dyDescent="0.2">
      <c r="B22" s="387"/>
      <c r="C22" s="388"/>
      <c r="D22" s="388"/>
      <c r="E22" s="390"/>
      <c r="F22" s="383"/>
      <c r="G22" s="384"/>
      <c r="H22" s="384"/>
      <c r="I22" s="384"/>
      <c r="J22" s="384"/>
      <c r="K22" s="384"/>
      <c r="L22" s="384"/>
      <c r="M22" s="384"/>
      <c r="N22" s="503"/>
      <c r="O22" s="387"/>
      <c r="P22" s="388"/>
      <c r="Q22" s="388"/>
      <c r="R22" s="388"/>
      <c r="S22" s="388"/>
      <c r="T22" s="388"/>
      <c r="U22" s="390"/>
      <c r="V22" s="387"/>
      <c r="W22" s="388"/>
      <c r="X22" s="388"/>
      <c r="Y22" s="388"/>
      <c r="Z22" s="390"/>
      <c r="AA22" s="391" t="s">
        <v>38</v>
      </c>
      <c r="AB22" s="392"/>
      <c r="AC22" s="392"/>
      <c r="AD22" s="392"/>
      <c r="AE22" s="392"/>
      <c r="AF22" s="392"/>
      <c r="AG22" s="393"/>
      <c r="AH22" s="391" t="s">
        <v>146</v>
      </c>
      <c r="AI22" s="392"/>
      <c r="AJ22" s="392"/>
      <c r="AK22" s="392"/>
      <c r="AL22" s="392"/>
      <c r="AM22" s="393"/>
      <c r="AN22" s="387"/>
      <c r="AO22" s="388"/>
      <c r="AP22" s="388"/>
      <c r="AQ22" s="388"/>
      <c r="AR22" s="388"/>
      <c r="AS22" s="388"/>
      <c r="AT22" s="390"/>
      <c r="AU22" s="387"/>
      <c r="AV22" s="388"/>
      <c r="AW22" s="388"/>
      <c r="AX22" s="388"/>
      <c r="AY22" s="390"/>
      <c r="AZ22" s="387"/>
      <c r="BA22" s="388"/>
      <c r="BB22" s="388"/>
      <c r="BC22" s="390"/>
    </row>
    <row r="23" spans="2:55" s="27" customFormat="1" ht="11.25" customHeight="1" x14ac:dyDescent="0.25">
      <c r="B23" s="397" t="s">
        <v>33</v>
      </c>
      <c r="C23" s="398"/>
      <c r="D23" s="398"/>
      <c r="E23" s="504"/>
      <c r="F23" s="397" t="s">
        <v>34</v>
      </c>
      <c r="G23" s="398"/>
      <c r="H23" s="398"/>
      <c r="I23" s="398"/>
      <c r="J23" s="398"/>
      <c r="K23" s="398"/>
      <c r="L23" s="398"/>
      <c r="M23" s="398"/>
      <c r="N23" s="504"/>
      <c r="O23" s="397" t="s">
        <v>34</v>
      </c>
      <c r="P23" s="398"/>
      <c r="Q23" s="398"/>
      <c r="R23" s="398"/>
      <c r="S23" s="398"/>
      <c r="T23" s="398"/>
      <c r="U23" s="504"/>
      <c r="V23" s="405">
        <v>3</v>
      </c>
      <c r="W23" s="406"/>
      <c r="X23" s="406"/>
      <c r="Y23" s="406"/>
      <c r="Z23" s="407"/>
      <c r="AA23" s="405">
        <v>4</v>
      </c>
      <c r="AB23" s="406"/>
      <c r="AC23" s="406"/>
      <c r="AD23" s="406"/>
      <c r="AE23" s="406"/>
      <c r="AF23" s="406"/>
      <c r="AG23" s="407"/>
      <c r="AH23" s="405">
        <v>5</v>
      </c>
      <c r="AI23" s="406"/>
      <c r="AJ23" s="406"/>
      <c r="AK23" s="406"/>
      <c r="AL23" s="406"/>
      <c r="AM23" s="407"/>
      <c r="AN23" s="405">
        <v>7</v>
      </c>
      <c r="AO23" s="406"/>
      <c r="AP23" s="406"/>
      <c r="AQ23" s="406"/>
      <c r="AR23" s="406"/>
      <c r="AS23" s="406"/>
      <c r="AT23" s="407"/>
      <c r="AU23" s="405">
        <v>8</v>
      </c>
      <c r="AV23" s="406"/>
      <c r="AW23" s="406"/>
      <c r="AX23" s="406"/>
      <c r="AY23" s="407"/>
      <c r="AZ23" s="405">
        <v>9</v>
      </c>
      <c r="BA23" s="406"/>
      <c r="BB23" s="406"/>
      <c r="BC23" s="407"/>
    </row>
    <row r="24" spans="2:55" x14ac:dyDescent="0.25">
      <c r="B24" s="402" t="s">
        <v>39</v>
      </c>
      <c r="C24" s="403"/>
      <c r="D24" s="403"/>
      <c r="E24" s="404"/>
      <c r="F24" s="394">
        <v>19</v>
      </c>
      <c r="G24" s="395"/>
      <c r="H24" s="395"/>
      <c r="I24" s="395"/>
      <c r="J24" s="395"/>
      <c r="K24" s="395"/>
      <c r="L24" s="395"/>
      <c r="M24" s="395"/>
      <c r="N24" s="396"/>
      <c r="O24" s="394">
        <v>4</v>
      </c>
      <c r="P24" s="395"/>
      <c r="Q24" s="395"/>
      <c r="R24" s="395"/>
      <c r="S24" s="395"/>
      <c r="T24" s="395"/>
      <c r="U24" s="396"/>
      <c r="V24" s="394"/>
      <c r="W24" s="395"/>
      <c r="X24" s="395"/>
      <c r="Y24" s="395"/>
      <c r="Z24" s="396"/>
      <c r="AA24" s="394"/>
      <c r="AB24" s="395"/>
      <c r="AC24" s="395"/>
      <c r="AD24" s="395"/>
      <c r="AE24" s="395"/>
      <c r="AF24" s="395"/>
      <c r="AG24" s="396"/>
      <c r="AH24" s="394"/>
      <c r="AI24" s="395"/>
      <c r="AJ24" s="395"/>
      <c r="AK24" s="395"/>
      <c r="AL24" s="395"/>
      <c r="AM24" s="396"/>
      <c r="AN24" s="394"/>
      <c r="AO24" s="395"/>
      <c r="AP24" s="395"/>
      <c r="AQ24" s="395"/>
      <c r="AR24" s="395"/>
      <c r="AS24" s="395"/>
      <c r="AT24" s="396"/>
      <c r="AU24" s="394">
        <v>8</v>
      </c>
      <c r="AV24" s="395"/>
      <c r="AW24" s="395"/>
      <c r="AX24" s="395"/>
      <c r="AY24" s="396"/>
      <c r="AZ24" s="394">
        <f>SUM(F24:AY24)</f>
        <v>31</v>
      </c>
      <c r="BA24" s="395"/>
      <c r="BB24" s="395"/>
      <c r="BC24" s="396"/>
    </row>
    <row r="25" spans="2:55" x14ac:dyDescent="0.25">
      <c r="B25" s="402" t="s">
        <v>40</v>
      </c>
      <c r="C25" s="403"/>
      <c r="D25" s="403"/>
      <c r="E25" s="404"/>
      <c r="F25" s="394">
        <v>16</v>
      </c>
      <c r="G25" s="395"/>
      <c r="H25" s="395"/>
      <c r="I25" s="395"/>
      <c r="J25" s="395"/>
      <c r="K25" s="395"/>
      <c r="L25" s="395"/>
      <c r="M25" s="395"/>
      <c r="N25" s="396"/>
      <c r="O25" s="394">
        <v>4</v>
      </c>
      <c r="P25" s="395"/>
      <c r="Q25" s="395"/>
      <c r="R25" s="395"/>
      <c r="S25" s="395"/>
      <c r="T25" s="395"/>
      <c r="U25" s="396"/>
      <c r="V25" s="394">
        <v>3</v>
      </c>
      <c r="W25" s="395"/>
      <c r="X25" s="395"/>
      <c r="Y25" s="395"/>
      <c r="Z25" s="396"/>
      <c r="AA25" s="394"/>
      <c r="AB25" s="395"/>
      <c r="AC25" s="395"/>
      <c r="AD25" s="395"/>
      <c r="AE25" s="395"/>
      <c r="AF25" s="395"/>
      <c r="AG25" s="396"/>
      <c r="AH25" s="394"/>
      <c r="AI25" s="395"/>
      <c r="AJ25" s="395"/>
      <c r="AK25" s="395"/>
      <c r="AL25" s="395"/>
      <c r="AM25" s="396"/>
      <c r="AN25" s="394"/>
      <c r="AO25" s="395"/>
      <c r="AP25" s="395"/>
      <c r="AQ25" s="395"/>
      <c r="AR25" s="395"/>
      <c r="AS25" s="395"/>
      <c r="AT25" s="396"/>
      <c r="AU25" s="394">
        <v>8</v>
      </c>
      <c r="AV25" s="395"/>
      <c r="AW25" s="395"/>
      <c r="AX25" s="395"/>
      <c r="AY25" s="396"/>
      <c r="AZ25" s="394">
        <f>SUM(F25:AY25)</f>
        <v>31</v>
      </c>
      <c r="BA25" s="395"/>
      <c r="BB25" s="395"/>
      <c r="BC25" s="396"/>
    </row>
    <row r="26" spans="2:55" x14ac:dyDescent="0.25">
      <c r="B26" s="402" t="s">
        <v>106</v>
      </c>
      <c r="C26" s="403"/>
      <c r="D26" s="403"/>
      <c r="E26" s="404"/>
      <c r="F26" s="394">
        <v>8</v>
      </c>
      <c r="G26" s="395"/>
      <c r="H26" s="395"/>
      <c r="I26" s="395"/>
      <c r="J26" s="395"/>
      <c r="K26" s="395"/>
      <c r="L26" s="395"/>
      <c r="M26" s="395"/>
      <c r="N26" s="396"/>
      <c r="O26" s="394">
        <v>4</v>
      </c>
      <c r="P26" s="395"/>
      <c r="Q26" s="395"/>
      <c r="R26" s="395"/>
      <c r="S26" s="395"/>
      <c r="T26" s="395"/>
      <c r="U26" s="396"/>
      <c r="V26" s="394">
        <v>3</v>
      </c>
      <c r="W26" s="395"/>
      <c r="X26" s="395"/>
      <c r="Y26" s="395"/>
      <c r="Z26" s="396"/>
      <c r="AA26" s="394">
        <v>8</v>
      </c>
      <c r="AB26" s="395"/>
      <c r="AC26" s="395"/>
      <c r="AD26" s="395"/>
      <c r="AE26" s="395"/>
      <c r="AF26" s="395"/>
      <c r="AG26" s="396"/>
      <c r="AH26" s="394"/>
      <c r="AI26" s="395"/>
      <c r="AJ26" s="395"/>
      <c r="AK26" s="395"/>
      <c r="AL26" s="395"/>
      <c r="AM26" s="396"/>
      <c r="AN26" s="394"/>
      <c r="AO26" s="395"/>
      <c r="AP26" s="395"/>
      <c r="AQ26" s="395"/>
      <c r="AR26" s="395"/>
      <c r="AS26" s="395"/>
      <c r="AT26" s="396"/>
      <c r="AU26" s="394">
        <v>8</v>
      </c>
      <c r="AV26" s="395"/>
      <c r="AW26" s="395"/>
      <c r="AX26" s="395"/>
      <c r="AY26" s="396"/>
      <c r="AZ26" s="394">
        <f>SUM(F26:AY26)</f>
        <v>31</v>
      </c>
      <c r="BA26" s="395"/>
      <c r="BB26" s="395"/>
      <c r="BC26" s="396"/>
    </row>
    <row r="27" spans="2:55" x14ac:dyDescent="0.25">
      <c r="B27" s="402" t="s">
        <v>118</v>
      </c>
      <c r="C27" s="403"/>
      <c r="D27" s="403"/>
      <c r="E27" s="404"/>
      <c r="F27" s="394">
        <v>6</v>
      </c>
      <c r="G27" s="395"/>
      <c r="H27" s="395"/>
      <c r="I27" s="395"/>
      <c r="J27" s="395"/>
      <c r="K27" s="395"/>
      <c r="L27" s="395"/>
      <c r="M27" s="395"/>
      <c r="N27" s="396"/>
      <c r="O27" s="394">
        <v>4</v>
      </c>
      <c r="P27" s="395"/>
      <c r="Q27" s="395"/>
      <c r="R27" s="395"/>
      <c r="S27" s="395"/>
      <c r="T27" s="395"/>
      <c r="U27" s="396"/>
      <c r="V27" s="394">
        <v>1</v>
      </c>
      <c r="W27" s="395"/>
      <c r="X27" s="395"/>
      <c r="Y27" s="395"/>
      <c r="Z27" s="396"/>
      <c r="AA27" s="394">
        <v>8</v>
      </c>
      <c r="AB27" s="395"/>
      <c r="AC27" s="395"/>
      <c r="AD27" s="395"/>
      <c r="AE27" s="395"/>
      <c r="AF27" s="395"/>
      <c r="AG27" s="396"/>
      <c r="AH27" s="394">
        <v>4</v>
      </c>
      <c r="AI27" s="395"/>
      <c r="AJ27" s="395"/>
      <c r="AK27" s="395"/>
      <c r="AL27" s="395"/>
      <c r="AM27" s="396"/>
      <c r="AN27" s="394">
        <v>6</v>
      </c>
      <c r="AO27" s="395"/>
      <c r="AP27" s="395"/>
      <c r="AQ27" s="395"/>
      <c r="AR27" s="395"/>
      <c r="AS27" s="395"/>
      <c r="AT27" s="396"/>
      <c r="AU27" s="394">
        <v>2</v>
      </c>
      <c r="AV27" s="395"/>
      <c r="AW27" s="395"/>
      <c r="AX27" s="395"/>
      <c r="AY27" s="396"/>
      <c r="AZ27" s="394">
        <f>SUM(F27:AY27)</f>
        <v>31</v>
      </c>
      <c r="BA27" s="395"/>
      <c r="BB27" s="395"/>
      <c r="BC27" s="396"/>
    </row>
    <row r="28" spans="2:55" s="27" customFormat="1" x14ac:dyDescent="0.25">
      <c r="B28" s="505" t="s">
        <v>35</v>
      </c>
      <c r="C28" s="506"/>
      <c r="D28" s="506"/>
      <c r="E28" s="507"/>
      <c r="F28" s="399">
        <f>SUM(F24:N27)</f>
        <v>49</v>
      </c>
      <c r="G28" s="400"/>
      <c r="H28" s="400"/>
      <c r="I28" s="400"/>
      <c r="J28" s="400"/>
      <c r="K28" s="400"/>
      <c r="L28" s="400"/>
      <c r="M28" s="400"/>
      <c r="N28" s="401"/>
      <c r="O28" s="399">
        <f>SUM(O24:U27)</f>
        <v>16</v>
      </c>
      <c r="P28" s="400"/>
      <c r="Q28" s="400"/>
      <c r="R28" s="400"/>
      <c r="S28" s="400"/>
      <c r="T28" s="400"/>
      <c r="U28" s="401"/>
      <c r="V28" s="399">
        <f>SUM(V24:Z27)</f>
        <v>7</v>
      </c>
      <c r="W28" s="400"/>
      <c r="X28" s="400"/>
      <c r="Y28" s="400"/>
      <c r="Z28" s="401"/>
      <c r="AA28" s="399">
        <f>SUM(AA24:AG27)</f>
        <v>16</v>
      </c>
      <c r="AB28" s="400"/>
      <c r="AC28" s="400"/>
      <c r="AD28" s="400"/>
      <c r="AE28" s="400"/>
      <c r="AF28" s="400"/>
      <c r="AG28" s="401"/>
      <c r="AH28" s="399">
        <f>SUM(AH24:AM27)</f>
        <v>4</v>
      </c>
      <c r="AI28" s="400"/>
      <c r="AJ28" s="400"/>
      <c r="AK28" s="400"/>
      <c r="AL28" s="400"/>
      <c r="AM28" s="401"/>
      <c r="AN28" s="399">
        <f>SUM(AN24:AT27)</f>
        <v>6</v>
      </c>
      <c r="AO28" s="400"/>
      <c r="AP28" s="400"/>
      <c r="AQ28" s="400"/>
      <c r="AR28" s="400"/>
      <c r="AS28" s="400"/>
      <c r="AT28" s="401"/>
      <c r="AU28" s="399">
        <f>SUM(AU24:AY27)</f>
        <v>26</v>
      </c>
      <c r="AV28" s="400"/>
      <c r="AW28" s="400"/>
      <c r="AX28" s="400"/>
      <c r="AY28" s="401"/>
      <c r="AZ28" s="399">
        <f>SUM(AZ24:BC27)</f>
        <v>124</v>
      </c>
      <c r="BA28" s="400"/>
      <c r="BB28" s="400"/>
      <c r="BC28" s="401"/>
    </row>
    <row r="32" spans="2:55" ht="15.75" customHeight="1" x14ac:dyDescent="0.25"/>
    <row r="33" ht="15.75" customHeight="1" x14ac:dyDescent="0.25"/>
  </sheetData>
  <mergeCells count="105">
    <mergeCell ref="O26:U26"/>
    <mergeCell ref="V26:Z26"/>
    <mergeCell ref="AA26:AG26"/>
    <mergeCell ref="AH26:AM26"/>
    <mergeCell ref="AN26:AT26"/>
    <mergeCell ref="AU26:AY26"/>
    <mergeCell ref="AZ26:BC26"/>
    <mergeCell ref="O27:U27"/>
    <mergeCell ref="V27:Z27"/>
    <mergeCell ref="AA27:AG27"/>
    <mergeCell ref="AH27:AM27"/>
    <mergeCell ref="AN27:AT27"/>
    <mergeCell ref="O24:U24"/>
    <mergeCell ref="V24:Z24"/>
    <mergeCell ref="AA24:AG24"/>
    <mergeCell ref="AH24:AM24"/>
    <mergeCell ref="AN24:AT24"/>
    <mergeCell ref="AU24:AY24"/>
    <mergeCell ref="AZ24:BC24"/>
    <mergeCell ref="O25:U25"/>
    <mergeCell ref="V25:Z25"/>
    <mergeCell ref="AA25:AG25"/>
    <mergeCell ref="AH25:AM25"/>
    <mergeCell ref="AN25:AT25"/>
    <mergeCell ref="AU25:AY25"/>
    <mergeCell ref="AZ25:BC25"/>
    <mergeCell ref="O21:U22"/>
    <mergeCell ref="V21:Z22"/>
    <mergeCell ref="AA21:AM21"/>
    <mergeCell ref="AN21:AT22"/>
    <mergeCell ref="AU21:AY22"/>
    <mergeCell ref="AZ21:BC22"/>
    <mergeCell ref="AA22:AG22"/>
    <mergeCell ref="AH22:AM22"/>
    <mergeCell ref="O23:U23"/>
    <mergeCell ref="V23:Z23"/>
    <mergeCell ref="AA23:AG23"/>
    <mergeCell ref="AH23:AM23"/>
    <mergeCell ref="B28:E28"/>
    <mergeCell ref="F28:N28"/>
    <mergeCell ref="B27:E27"/>
    <mergeCell ref="F27:N27"/>
    <mergeCell ref="AU27:AY27"/>
    <mergeCell ref="AZ27:BC27"/>
    <mergeCell ref="O28:U28"/>
    <mergeCell ref="V28:Z28"/>
    <mergeCell ref="AA28:AG28"/>
    <mergeCell ref="AH28:AM28"/>
    <mergeCell ref="AN28:AT28"/>
    <mergeCell ref="AU28:AY28"/>
    <mergeCell ref="AZ28:BC28"/>
    <mergeCell ref="B26:E26"/>
    <mergeCell ref="F26:N26"/>
    <mergeCell ref="B25:E25"/>
    <mergeCell ref="F25:N25"/>
    <mergeCell ref="B24:E24"/>
    <mergeCell ref="F24:N24"/>
    <mergeCell ref="B23:E23"/>
    <mergeCell ref="F23:N23"/>
    <mergeCell ref="AN23:AT23"/>
    <mergeCell ref="AU23:AY23"/>
    <mergeCell ref="AZ23:BC23"/>
    <mergeCell ref="B19:BC19"/>
    <mergeCell ref="B21:E22"/>
    <mergeCell ref="F21:N22"/>
    <mergeCell ref="K16:M17"/>
    <mergeCell ref="P16:R17"/>
    <mergeCell ref="V16:X17"/>
    <mergeCell ref="AA12:AF14"/>
    <mergeCell ref="AH12:AL14"/>
    <mergeCell ref="AN12:AR15"/>
    <mergeCell ref="G16:I17"/>
    <mergeCell ref="AC16:AE17"/>
    <mergeCell ref="AI16:AK17"/>
    <mergeCell ref="AO16:AQ17"/>
    <mergeCell ref="C10:H10"/>
    <mergeCell ref="B12:E14"/>
    <mergeCell ref="G12:I14"/>
    <mergeCell ref="K12:M14"/>
    <mergeCell ref="O12:S15"/>
    <mergeCell ref="U12:Y15"/>
    <mergeCell ref="AY3:BB3"/>
    <mergeCell ref="BC3:BC4"/>
    <mergeCell ref="AL3:AO3"/>
    <mergeCell ref="AP3:AS3"/>
    <mergeCell ref="AT3:AT4"/>
    <mergeCell ref="AU3:AW3"/>
    <mergeCell ref="AX3:AX4"/>
    <mergeCell ref="A1:BB1"/>
    <mergeCell ref="AK3:AK4"/>
    <mergeCell ref="X3:X4"/>
    <mergeCell ref="Y3:AA3"/>
    <mergeCell ref="AB3:AB4"/>
    <mergeCell ref="AC3:AF3"/>
    <mergeCell ref="AG3:AG4"/>
    <mergeCell ref="AH3:AJ3"/>
    <mergeCell ref="B3:B4"/>
    <mergeCell ref="C3:F3"/>
    <mergeCell ref="G3:G4"/>
    <mergeCell ref="H3:J3"/>
    <mergeCell ref="K3:K4"/>
    <mergeCell ref="L3:O3"/>
    <mergeCell ref="P3:S3"/>
    <mergeCell ref="T3:T4"/>
    <mergeCell ref="U3:W3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5"/>
  <sheetViews>
    <sheetView topLeftCell="A68" zoomScaleSheetLayoutView="87" workbookViewId="0">
      <selection activeCell="P86" sqref="P86:Q86"/>
    </sheetView>
  </sheetViews>
  <sheetFormatPr defaultRowHeight="15.75" x14ac:dyDescent="0.25"/>
  <cols>
    <col min="1" max="1" width="10.28515625" style="262" customWidth="1"/>
    <col min="2" max="2" width="36.140625" style="182" customWidth="1"/>
    <col min="3" max="3" width="10.5703125" style="263" customWidth="1"/>
    <col min="4" max="9" width="5.7109375" style="264" customWidth="1"/>
    <col min="10" max="17" width="5.7109375" style="265" customWidth="1"/>
    <col min="18" max="256" width="9.140625" style="103"/>
    <col min="257" max="257" width="9" style="103" customWidth="1"/>
    <col min="258" max="258" width="36.85546875" style="103" customWidth="1"/>
    <col min="259" max="259" width="10.140625" style="103" customWidth="1"/>
    <col min="260" max="260" width="7.7109375" style="103" customWidth="1"/>
    <col min="261" max="261" width="7.28515625" style="103" customWidth="1"/>
    <col min="262" max="262" width="6.5703125" style="103" customWidth="1"/>
    <col min="263" max="263" width="6.7109375" style="103" customWidth="1"/>
    <col min="264" max="264" width="6.85546875" style="103" customWidth="1"/>
    <col min="265" max="265" width="5.28515625" style="103" customWidth="1"/>
    <col min="266" max="273" width="5.7109375" style="103" customWidth="1"/>
    <col min="274" max="512" width="9.140625" style="103"/>
    <col min="513" max="513" width="9" style="103" customWidth="1"/>
    <col min="514" max="514" width="36.85546875" style="103" customWidth="1"/>
    <col min="515" max="515" width="10.140625" style="103" customWidth="1"/>
    <col min="516" max="516" width="7.7109375" style="103" customWidth="1"/>
    <col min="517" max="517" width="7.28515625" style="103" customWidth="1"/>
    <col min="518" max="518" width="6.5703125" style="103" customWidth="1"/>
    <col min="519" max="519" width="6.7109375" style="103" customWidth="1"/>
    <col min="520" max="520" width="6.85546875" style="103" customWidth="1"/>
    <col min="521" max="521" width="5.28515625" style="103" customWidth="1"/>
    <col min="522" max="529" width="5.7109375" style="103" customWidth="1"/>
    <col min="530" max="768" width="9.140625" style="103"/>
    <col min="769" max="769" width="9" style="103" customWidth="1"/>
    <col min="770" max="770" width="36.85546875" style="103" customWidth="1"/>
    <col min="771" max="771" width="10.140625" style="103" customWidth="1"/>
    <col min="772" max="772" width="7.7109375" style="103" customWidth="1"/>
    <col min="773" max="773" width="7.28515625" style="103" customWidth="1"/>
    <col min="774" max="774" width="6.5703125" style="103" customWidth="1"/>
    <col min="775" max="775" width="6.7109375" style="103" customWidth="1"/>
    <col min="776" max="776" width="6.85546875" style="103" customWidth="1"/>
    <col min="777" max="777" width="5.28515625" style="103" customWidth="1"/>
    <col min="778" max="785" width="5.7109375" style="103" customWidth="1"/>
    <col min="786" max="1024" width="9.140625" style="103"/>
    <col min="1025" max="1025" width="9" style="103" customWidth="1"/>
    <col min="1026" max="1026" width="36.85546875" style="103" customWidth="1"/>
    <col min="1027" max="1027" width="10.140625" style="103" customWidth="1"/>
    <col min="1028" max="1028" width="7.7109375" style="103" customWidth="1"/>
    <col min="1029" max="1029" width="7.28515625" style="103" customWidth="1"/>
    <col min="1030" max="1030" width="6.5703125" style="103" customWidth="1"/>
    <col min="1031" max="1031" width="6.7109375" style="103" customWidth="1"/>
    <col min="1032" max="1032" width="6.85546875" style="103" customWidth="1"/>
    <col min="1033" max="1033" width="5.28515625" style="103" customWidth="1"/>
    <col min="1034" max="1041" width="5.7109375" style="103" customWidth="1"/>
    <col min="1042" max="1280" width="9.140625" style="103"/>
    <col min="1281" max="1281" width="9" style="103" customWidth="1"/>
    <col min="1282" max="1282" width="36.85546875" style="103" customWidth="1"/>
    <col min="1283" max="1283" width="10.140625" style="103" customWidth="1"/>
    <col min="1284" max="1284" width="7.7109375" style="103" customWidth="1"/>
    <col min="1285" max="1285" width="7.28515625" style="103" customWidth="1"/>
    <col min="1286" max="1286" width="6.5703125" style="103" customWidth="1"/>
    <col min="1287" max="1287" width="6.7109375" style="103" customWidth="1"/>
    <col min="1288" max="1288" width="6.85546875" style="103" customWidth="1"/>
    <col min="1289" max="1289" width="5.28515625" style="103" customWidth="1"/>
    <col min="1290" max="1297" width="5.7109375" style="103" customWidth="1"/>
    <col min="1298" max="1536" width="9.140625" style="103"/>
    <col min="1537" max="1537" width="9" style="103" customWidth="1"/>
    <col min="1538" max="1538" width="36.85546875" style="103" customWidth="1"/>
    <col min="1539" max="1539" width="10.140625" style="103" customWidth="1"/>
    <col min="1540" max="1540" width="7.7109375" style="103" customWidth="1"/>
    <col min="1541" max="1541" width="7.28515625" style="103" customWidth="1"/>
    <col min="1542" max="1542" width="6.5703125" style="103" customWidth="1"/>
    <col min="1543" max="1543" width="6.7109375" style="103" customWidth="1"/>
    <col min="1544" max="1544" width="6.85546875" style="103" customWidth="1"/>
    <col min="1545" max="1545" width="5.28515625" style="103" customWidth="1"/>
    <col min="1546" max="1553" width="5.7109375" style="103" customWidth="1"/>
    <col min="1554" max="1792" width="9.140625" style="103"/>
    <col min="1793" max="1793" width="9" style="103" customWidth="1"/>
    <col min="1794" max="1794" width="36.85546875" style="103" customWidth="1"/>
    <col min="1795" max="1795" width="10.140625" style="103" customWidth="1"/>
    <col min="1796" max="1796" width="7.7109375" style="103" customWidth="1"/>
    <col min="1797" max="1797" width="7.28515625" style="103" customWidth="1"/>
    <col min="1798" max="1798" width="6.5703125" style="103" customWidth="1"/>
    <col min="1799" max="1799" width="6.7109375" style="103" customWidth="1"/>
    <col min="1800" max="1800" width="6.85546875" style="103" customWidth="1"/>
    <col min="1801" max="1801" width="5.28515625" style="103" customWidth="1"/>
    <col min="1802" max="1809" width="5.7109375" style="103" customWidth="1"/>
    <col min="1810" max="2048" width="9.140625" style="103"/>
    <col min="2049" max="2049" width="9" style="103" customWidth="1"/>
    <col min="2050" max="2050" width="36.85546875" style="103" customWidth="1"/>
    <col min="2051" max="2051" width="10.140625" style="103" customWidth="1"/>
    <col min="2052" max="2052" width="7.7109375" style="103" customWidth="1"/>
    <col min="2053" max="2053" width="7.28515625" style="103" customWidth="1"/>
    <col min="2054" max="2054" width="6.5703125" style="103" customWidth="1"/>
    <col min="2055" max="2055" width="6.7109375" style="103" customWidth="1"/>
    <col min="2056" max="2056" width="6.85546875" style="103" customWidth="1"/>
    <col min="2057" max="2057" width="5.28515625" style="103" customWidth="1"/>
    <col min="2058" max="2065" width="5.7109375" style="103" customWidth="1"/>
    <col min="2066" max="2304" width="9.140625" style="103"/>
    <col min="2305" max="2305" width="9" style="103" customWidth="1"/>
    <col min="2306" max="2306" width="36.85546875" style="103" customWidth="1"/>
    <col min="2307" max="2307" width="10.140625" style="103" customWidth="1"/>
    <col min="2308" max="2308" width="7.7109375" style="103" customWidth="1"/>
    <col min="2309" max="2309" width="7.28515625" style="103" customWidth="1"/>
    <col min="2310" max="2310" width="6.5703125" style="103" customWidth="1"/>
    <col min="2311" max="2311" width="6.7109375" style="103" customWidth="1"/>
    <col min="2312" max="2312" width="6.85546875" style="103" customWidth="1"/>
    <col min="2313" max="2313" width="5.28515625" style="103" customWidth="1"/>
    <col min="2314" max="2321" width="5.7109375" style="103" customWidth="1"/>
    <col min="2322" max="2560" width="9.140625" style="103"/>
    <col min="2561" max="2561" width="9" style="103" customWidth="1"/>
    <col min="2562" max="2562" width="36.85546875" style="103" customWidth="1"/>
    <col min="2563" max="2563" width="10.140625" style="103" customWidth="1"/>
    <col min="2564" max="2564" width="7.7109375" style="103" customWidth="1"/>
    <col min="2565" max="2565" width="7.28515625" style="103" customWidth="1"/>
    <col min="2566" max="2566" width="6.5703125" style="103" customWidth="1"/>
    <col min="2567" max="2567" width="6.7109375" style="103" customWidth="1"/>
    <col min="2568" max="2568" width="6.85546875" style="103" customWidth="1"/>
    <col min="2569" max="2569" width="5.28515625" style="103" customWidth="1"/>
    <col min="2570" max="2577" width="5.7109375" style="103" customWidth="1"/>
    <col min="2578" max="2816" width="9.140625" style="103"/>
    <col min="2817" max="2817" width="9" style="103" customWidth="1"/>
    <col min="2818" max="2818" width="36.85546875" style="103" customWidth="1"/>
    <col min="2819" max="2819" width="10.140625" style="103" customWidth="1"/>
    <col min="2820" max="2820" width="7.7109375" style="103" customWidth="1"/>
    <col min="2821" max="2821" width="7.28515625" style="103" customWidth="1"/>
    <col min="2822" max="2822" width="6.5703125" style="103" customWidth="1"/>
    <col min="2823" max="2823" width="6.7109375" style="103" customWidth="1"/>
    <col min="2824" max="2824" width="6.85546875" style="103" customWidth="1"/>
    <col min="2825" max="2825" width="5.28515625" style="103" customWidth="1"/>
    <col min="2826" max="2833" width="5.7109375" style="103" customWidth="1"/>
    <col min="2834" max="3072" width="9.140625" style="103"/>
    <col min="3073" max="3073" width="9" style="103" customWidth="1"/>
    <col min="3074" max="3074" width="36.85546875" style="103" customWidth="1"/>
    <col min="3075" max="3075" width="10.140625" style="103" customWidth="1"/>
    <col min="3076" max="3076" width="7.7109375" style="103" customWidth="1"/>
    <col min="3077" max="3077" width="7.28515625" style="103" customWidth="1"/>
    <col min="3078" max="3078" width="6.5703125" style="103" customWidth="1"/>
    <col min="3079" max="3079" width="6.7109375" style="103" customWidth="1"/>
    <col min="3080" max="3080" width="6.85546875" style="103" customWidth="1"/>
    <col min="3081" max="3081" width="5.28515625" style="103" customWidth="1"/>
    <col min="3082" max="3089" width="5.7109375" style="103" customWidth="1"/>
    <col min="3090" max="3328" width="9.140625" style="103"/>
    <col min="3329" max="3329" width="9" style="103" customWidth="1"/>
    <col min="3330" max="3330" width="36.85546875" style="103" customWidth="1"/>
    <col min="3331" max="3331" width="10.140625" style="103" customWidth="1"/>
    <col min="3332" max="3332" width="7.7109375" style="103" customWidth="1"/>
    <col min="3333" max="3333" width="7.28515625" style="103" customWidth="1"/>
    <col min="3334" max="3334" width="6.5703125" style="103" customWidth="1"/>
    <col min="3335" max="3335" width="6.7109375" style="103" customWidth="1"/>
    <col min="3336" max="3336" width="6.85546875" style="103" customWidth="1"/>
    <col min="3337" max="3337" width="5.28515625" style="103" customWidth="1"/>
    <col min="3338" max="3345" width="5.7109375" style="103" customWidth="1"/>
    <col min="3346" max="3584" width="9.140625" style="103"/>
    <col min="3585" max="3585" width="9" style="103" customWidth="1"/>
    <col min="3586" max="3586" width="36.85546875" style="103" customWidth="1"/>
    <col min="3587" max="3587" width="10.140625" style="103" customWidth="1"/>
    <col min="3588" max="3588" width="7.7109375" style="103" customWidth="1"/>
    <col min="3589" max="3589" width="7.28515625" style="103" customWidth="1"/>
    <col min="3590" max="3590" width="6.5703125" style="103" customWidth="1"/>
    <col min="3591" max="3591" width="6.7109375" style="103" customWidth="1"/>
    <col min="3592" max="3592" width="6.85546875" style="103" customWidth="1"/>
    <col min="3593" max="3593" width="5.28515625" style="103" customWidth="1"/>
    <col min="3594" max="3601" width="5.7109375" style="103" customWidth="1"/>
    <col min="3602" max="3840" width="9.140625" style="103"/>
    <col min="3841" max="3841" width="9" style="103" customWidth="1"/>
    <col min="3842" max="3842" width="36.85546875" style="103" customWidth="1"/>
    <col min="3843" max="3843" width="10.140625" style="103" customWidth="1"/>
    <col min="3844" max="3844" width="7.7109375" style="103" customWidth="1"/>
    <col min="3845" max="3845" width="7.28515625" style="103" customWidth="1"/>
    <col min="3846" max="3846" width="6.5703125" style="103" customWidth="1"/>
    <col min="3847" max="3847" width="6.7109375" style="103" customWidth="1"/>
    <col min="3848" max="3848" width="6.85546875" style="103" customWidth="1"/>
    <col min="3849" max="3849" width="5.28515625" style="103" customWidth="1"/>
    <col min="3850" max="3857" width="5.7109375" style="103" customWidth="1"/>
    <col min="3858" max="4096" width="9.140625" style="103"/>
    <col min="4097" max="4097" width="9" style="103" customWidth="1"/>
    <col min="4098" max="4098" width="36.85546875" style="103" customWidth="1"/>
    <col min="4099" max="4099" width="10.140625" style="103" customWidth="1"/>
    <col min="4100" max="4100" width="7.7109375" style="103" customWidth="1"/>
    <col min="4101" max="4101" width="7.28515625" style="103" customWidth="1"/>
    <col min="4102" max="4102" width="6.5703125" style="103" customWidth="1"/>
    <col min="4103" max="4103" width="6.7109375" style="103" customWidth="1"/>
    <col min="4104" max="4104" width="6.85546875" style="103" customWidth="1"/>
    <col min="4105" max="4105" width="5.28515625" style="103" customWidth="1"/>
    <col min="4106" max="4113" width="5.7109375" style="103" customWidth="1"/>
    <col min="4114" max="4352" width="9.140625" style="103"/>
    <col min="4353" max="4353" width="9" style="103" customWidth="1"/>
    <col min="4354" max="4354" width="36.85546875" style="103" customWidth="1"/>
    <col min="4355" max="4355" width="10.140625" style="103" customWidth="1"/>
    <col min="4356" max="4356" width="7.7109375" style="103" customWidth="1"/>
    <col min="4357" max="4357" width="7.28515625" style="103" customWidth="1"/>
    <col min="4358" max="4358" width="6.5703125" style="103" customWidth="1"/>
    <col min="4359" max="4359" width="6.7109375" style="103" customWidth="1"/>
    <col min="4360" max="4360" width="6.85546875" style="103" customWidth="1"/>
    <col min="4361" max="4361" width="5.28515625" style="103" customWidth="1"/>
    <col min="4362" max="4369" width="5.7109375" style="103" customWidth="1"/>
    <col min="4370" max="4608" width="9.140625" style="103"/>
    <col min="4609" max="4609" width="9" style="103" customWidth="1"/>
    <col min="4610" max="4610" width="36.85546875" style="103" customWidth="1"/>
    <col min="4611" max="4611" width="10.140625" style="103" customWidth="1"/>
    <col min="4612" max="4612" width="7.7109375" style="103" customWidth="1"/>
    <col min="4613" max="4613" width="7.28515625" style="103" customWidth="1"/>
    <col min="4614" max="4614" width="6.5703125" style="103" customWidth="1"/>
    <col min="4615" max="4615" width="6.7109375" style="103" customWidth="1"/>
    <col min="4616" max="4616" width="6.85546875" style="103" customWidth="1"/>
    <col min="4617" max="4617" width="5.28515625" style="103" customWidth="1"/>
    <col min="4618" max="4625" width="5.7109375" style="103" customWidth="1"/>
    <col min="4626" max="4864" width="9.140625" style="103"/>
    <col min="4865" max="4865" width="9" style="103" customWidth="1"/>
    <col min="4866" max="4866" width="36.85546875" style="103" customWidth="1"/>
    <col min="4867" max="4867" width="10.140625" style="103" customWidth="1"/>
    <col min="4868" max="4868" width="7.7109375" style="103" customWidth="1"/>
    <col min="4869" max="4869" width="7.28515625" style="103" customWidth="1"/>
    <col min="4870" max="4870" width="6.5703125" style="103" customWidth="1"/>
    <col min="4871" max="4871" width="6.7109375" style="103" customWidth="1"/>
    <col min="4872" max="4872" width="6.85546875" style="103" customWidth="1"/>
    <col min="4873" max="4873" width="5.28515625" style="103" customWidth="1"/>
    <col min="4874" max="4881" width="5.7109375" style="103" customWidth="1"/>
    <col min="4882" max="5120" width="9.140625" style="103"/>
    <col min="5121" max="5121" width="9" style="103" customWidth="1"/>
    <col min="5122" max="5122" width="36.85546875" style="103" customWidth="1"/>
    <col min="5123" max="5123" width="10.140625" style="103" customWidth="1"/>
    <col min="5124" max="5124" width="7.7109375" style="103" customWidth="1"/>
    <col min="5125" max="5125" width="7.28515625" style="103" customWidth="1"/>
    <col min="5126" max="5126" width="6.5703125" style="103" customWidth="1"/>
    <col min="5127" max="5127" width="6.7109375" style="103" customWidth="1"/>
    <col min="5128" max="5128" width="6.85546875" style="103" customWidth="1"/>
    <col min="5129" max="5129" width="5.28515625" style="103" customWidth="1"/>
    <col min="5130" max="5137" width="5.7109375" style="103" customWidth="1"/>
    <col min="5138" max="5376" width="9.140625" style="103"/>
    <col min="5377" max="5377" width="9" style="103" customWidth="1"/>
    <col min="5378" max="5378" width="36.85546875" style="103" customWidth="1"/>
    <col min="5379" max="5379" width="10.140625" style="103" customWidth="1"/>
    <col min="5380" max="5380" width="7.7109375" style="103" customWidth="1"/>
    <col min="5381" max="5381" width="7.28515625" style="103" customWidth="1"/>
    <col min="5382" max="5382" width="6.5703125" style="103" customWidth="1"/>
    <col min="5383" max="5383" width="6.7109375" style="103" customWidth="1"/>
    <col min="5384" max="5384" width="6.85546875" style="103" customWidth="1"/>
    <col min="5385" max="5385" width="5.28515625" style="103" customWidth="1"/>
    <col min="5386" max="5393" width="5.7109375" style="103" customWidth="1"/>
    <col min="5394" max="5632" width="9.140625" style="103"/>
    <col min="5633" max="5633" width="9" style="103" customWidth="1"/>
    <col min="5634" max="5634" width="36.85546875" style="103" customWidth="1"/>
    <col min="5635" max="5635" width="10.140625" style="103" customWidth="1"/>
    <col min="5636" max="5636" width="7.7109375" style="103" customWidth="1"/>
    <col min="5637" max="5637" width="7.28515625" style="103" customWidth="1"/>
    <col min="5638" max="5638" width="6.5703125" style="103" customWidth="1"/>
    <col min="5639" max="5639" width="6.7109375" style="103" customWidth="1"/>
    <col min="5640" max="5640" width="6.85546875" style="103" customWidth="1"/>
    <col min="5641" max="5641" width="5.28515625" style="103" customWidth="1"/>
    <col min="5642" max="5649" width="5.7109375" style="103" customWidth="1"/>
    <col min="5650" max="5888" width="9.140625" style="103"/>
    <col min="5889" max="5889" width="9" style="103" customWidth="1"/>
    <col min="5890" max="5890" width="36.85546875" style="103" customWidth="1"/>
    <col min="5891" max="5891" width="10.140625" style="103" customWidth="1"/>
    <col min="5892" max="5892" width="7.7109375" style="103" customWidth="1"/>
    <col min="5893" max="5893" width="7.28515625" style="103" customWidth="1"/>
    <col min="5894" max="5894" width="6.5703125" style="103" customWidth="1"/>
    <col min="5895" max="5895" width="6.7109375" style="103" customWidth="1"/>
    <col min="5896" max="5896" width="6.85546875" style="103" customWidth="1"/>
    <col min="5897" max="5897" width="5.28515625" style="103" customWidth="1"/>
    <col min="5898" max="5905" width="5.7109375" style="103" customWidth="1"/>
    <col min="5906" max="6144" width="9.140625" style="103"/>
    <col min="6145" max="6145" width="9" style="103" customWidth="1"/>
    <col min="6146" max="6146" width="36.85546875" style="103" customWidth="1"/>
    <col min="6147" max="6147" width="10.140625" style="103" customWidth="1"/>
    <col min="6148" max="6148" width="7.7109375" style="103" customWidth="1"/>
    <col min="6149" max="6149" width="7.28515625" style="103" customWidth="1"/>
    <col min="6150" max="6150" width="6.5703125" style="103" customWidth="1"/>
    <col min="6151" max="6151" width="6.7109375" style="103" customWidth="1"/>
    <col min="6152" max="6152" width="6.85546875" style="103" customWidth="1"/>
    <col min="6153" max="6153" width="5.28515625" style="103" customWidth="1"/>
    <col min="6154" max="6161" width="5.7109375" style="103" customWidth="1"/>
    <col min="6162" max="6400" width="9.140625" style="103"/>
    <col min="6401" max="6401" width="9" style="103" customWidth="1"/>
    <col min="6402" max="6402" width="36.85546875" style="103" customWidth="1"/>
    <col min="6403" max="6403" width="10.140625" style="103" customWidth="1"/>
    <col min="6404" max="6404" width="7.7109375" style="103" customWidth="1"/>
    <col min="6405" max="6405" width="7.28515625" style="103" customWidth="1"/>
    <col min="6406" max="6406" width="6.5703125" style="103" customWidth="1"/>
    <col min="6407" max="6407" width="6.7109375" style="103" customWidth="1"/>
    <col min="6408" max="6408" width="6.85546875" style="103" customWidth="1"/>
    <col min="6409" max="6409" width="5.28515625" style="103" customWidth="1"/>
    <col min="6410" max="6417" width="5.7109375" style="103" customWidth="1"/>
    <col min="6418" max="6656" width="9.140625" style="103"/>
    <col min="6657" max="6657" width="9" style="103" customWidth="1"/>
    <col min="6658" max="6658" width="36.85546875" style="103" customWidth="1"/>
    <col min="6659" max="6659" width="10.140625" style="103" customWidth="1"/>
    <col min="6660" max="6660" width="7.7109375" style="103" customWidth="1"/>
    <col min="6661" max="6661" width="7.28515625" style="103" customWidth="1"/>
    <col min="6662" max="6662" width="6.5703125" style="103" customWidth="1"/>
    <col min="6663" max="6663" width="6.7109375" style="103" customWidth="1"/>
    <col min="6664" max="6664" width="6.85546875" style="103" customWidth="1"/>
    <col min="6665" max="6665" width="5.28515625" style="103" customWidth="1"/>
    <col min="6666" max="6673" width="5.7109375" style="103" customWidth="1"/>
    <col min="6674" max="6912" width="9.140625" style="103"/>
    <col min="6913" max="6913" width="9" style="103" customWidth="1"/>
    <col min="6914" max="6914" width="36.85546875" style="103" customWidth="1"/>
    <col min="6915" max="6915" width="10.140625" style="103" customWidth="1"/>
    <col min="6916" max="6916" width="7.7109375" style="103" customWidth="1"/>
    <col min="6917" max="6917" width="7.28515625" style="103" customWidth="1"/>
    <col min="6918" max="6918" width="6.5703125" style="103" customWidth="1"/>
    <col min="6919" max="6919" width="6.7109375" style="103" customWidth="1"/>
    <col min="6920" max="6920" width="6.85546875" style="103" customWidth="1"/>
    <col min="6921" max="6921" width="5.28515625" style="103" customWidth="1"/>
    <col min="6922" max="6929" width="5.7109375" style="103" customWidth="1"/>
    <col min="6930" max="7168" width="9.140625" style="103"/>
    <col min="7169" max="7169" width="9" style="103" customWidth="1"/>
    <col min="7170" max="7170" width="36.85546875" style="103" customWidth="1"/>
    <col min="7171" max="7171" width="10.140625" style="103" customWidth="1"/>
    <col min="7172" max="7172" width="7.7109375" style="103" customWidth="1"/>
    <col min="7173" max="7173" width="7.28515625" style="103" customWidth="1"/>
    <col min="7174" max="7174" width="6.5703125" style="103" customWidth="1"/>
    <col min="7175" max="7175" width="6.7109375" style="103" customWidth="1"/>
    <col min="7176" max="7176" width="6.85546875" style="103" customWidth="1"/>
    <col min="7177" max="7177" width="5.28515625" style="103" customWidth="1"/>
    <col min="7178" max="7185" width="5.7109375" style="103" customWidth="1"/>
    <col min="7186" max="7424" width="9.140625" style="103"/>
    <col min="7425" max="7425" width="9" style="103" customWidth="1"/>
    <col min="7426" max="7426" width="36.85546875" style="103" customWidth="1"/>
    <col min="7427" max="7427" width="10.140625" style="103" customWidth="1"/>
    <col min="7428" max="7428" width="7.7109375" style="103" customWidth="1"/>
    <col min="7429" max="7429" width="7.28515625" style="103" customWidth="1"/>
    <col min="7430" max="7430" width="6.5703125" style="103" customWidth="1"/>
    <col min="7431" max="7431" width="6.7109375" style="103" customWidth="1"/>
    <col min="7432" max="7432" width="6.85546875" style="103" customWidth="1"/>
    <col min="7433" max="7433" width="5.28515625" style="103" customWidth="1"/>
    <col min="7434" max="7441" width="5.7109375" style="103" customWidth="1"/>
    <col min="7442" max="7680" width="9.140625" style="103"/>
    <col min="7681" max="7681" width="9" style="103" customWidth="1"/>
    <col min="7682" max="7682" width="36.85546875" style="103" customWidth="1"/>
    <col min="7683" max="7683" width="10.140625" style="103" customWidth="1"/>
    <col min="7684" max="7684" width="7.7109375" style="103" customWidth="1"/>
    <col min="7685" max="7685" width="7.28515625" style="103" customWidth="1"/>
    <col min="7686" max="7686" width="6.5703125" style="103" customWidth="1"/>
    <col min="7687" max="7687" width="6.7109375" style="103" customWidth="1"/>
    <col min="7688" max="7688" width="6.85546875" style="103" customWidth="1"/>
    <col min="7689" max="7689" width="5.28515625" style="103" customWidth="1"/>
    <col min="7690" max="7697" width="5.7109375" style="103" customWidth="1"/>
    <col min="7698" max="7936" width="9.140625" style="103"/>
    <col min="7937" max="7937" width="9" style="103" customWidth="1"/>
    <col min="7938" max="7938" width="36.85546875" style="103" customWidth="1"/>
    <col min="7939" max="7939" width="10.140625" style="103" customWidth="1"/>
    <col min="7940" max="7940" width="7.7109375" style="103" customWidth="1"/>
    <col min="7941" max="7941" width="7.28515625" style="103" customWidth="1"/>
    <col min="7942" max="7942" width="6.5703125" style="103" customWidth="1"/>
    <col min="7943" max="7943" width="6.7109375" style="103" customWidth="1"/>
    <col min="7944" max="7944" width="6.85546875" style="103" customWidth="1"/>
    <col min="7945" max="7945" width="5.28515625" style="103" customWidth="1"/>
    <col min="7946" max="7953" width="5.7109375" style="103" customWidth="1"/>
    <col min="7954" max="8192" width="9.140625" style="103"/>
    <col min="8193" max="8193" width="9" style="103" customWidth="1"/>
    <col min="8194" max="8194" width="36.85546875" style="103" customWidth="1"/>
    <col min="8195" max="8195" width="10.140625" style="103" customWidth="1"/>
    <col min="8196" max="8196" width="7.7109375" style="103" customWidth="1"/>
    <col min="8197" max="8197" width="7.28515625" style="103" customWidth="1"/>
    <col min="8198" max="8198" width="6.5703125" style="103" customWidth="1"/>
    <col min="8199" max="8199" width="6.7109375" style="103" customWidth="1"/>
    <col min="8200" max="8200" width="6.85546875" style="103" customWidth="1"/>
    <col min="8201" max="8201" width="5.28515625" style="103" customWidth="1"/>
    <col min="8202" max="8209" width="5.7109375" style="103" customWidth="1"/>
    <col min="8210" max="8448" width="9.140625" style="103"/>
    <col min="8449" max="8449" width="9" style="103" customWidth="1"/>
    <col min="8450" max="8450" width="36.85546875" style="103" customWidth="1"/>
    <col min="8451" max="8451" width="10.140625" style="103" customWidth="1"/>
    <col min="8452" max="8452" width="7.7109375" style="103" customWidth="1"/>
    <col min="8453" max="8453" width="7.28515625" style="103" customWidth="1"/>
    <col min="8454" max="8454" width="6.5703125" style="103" customWidth="1"/>
    <col min="8455" max="8455" width="6.7109375" style="103" customWidth="1"/>
    <col min="8456" max="8456" width="6.85546875" style="103" customWidth="1"/>
    <col min="8457" max="8457" width="5.28515625" style="103" customWidth="1"/>
    <col min="8458" max="8465" width="5.7109375" style="103" customWidth="1"/>
    <col min="8466" max="8704" width="9.140625" style="103"/>
    <col min="8705" max="8705" width="9" style="103" customWidth="1"/>
    <col min="8706" max="8706" width="36.85546875" style="103" customWidth="1"/>
    <col min="8707" max="8707" width="10.140625" style="103" customWidth="1"/>
    <col min="8708" max="8708" width="7.7109375" style="103" customWidth="1"/>
    <col min="8709" max="8709" width="7.28515625" style="103" customWidth="1"/>
    <col min="8710" max="8710" width="6.5703125" style="103" customWidth="1"/>
    <col min="8711" max="8711" width="6.7109375" style="103" customWidth="1"/>
    <col min="8712" max="8712" width="6.85546875" style="103" customWidth="1"/>
    <col min="8713" max="8713" width="5.28515625" style="103" customWidth="1"/>
    <col min="8714" max="8721" width="5.7109375" style="103" customWidth="1"/>
    <col min="8722" max="8960" width="9.140625" style="103"/>
    <col min="8961" max="8961" width="9" style="103" customWidth="1"/>
    <col min="8962" max="8962" width="36.85546875" style="103" customWidth="1"/>
    <col min="8963" max="8963" width="10.140625" style="103" customWidth="1"/>
    <col min="8964" max="8964" width="7.7109375" style="103" customWidth="1"/>
    <col min="8965" max="8965" width="7.28515625" style="103" customWidth="1"/>
    <col min="8966" max="8966" width="6.5703125" style="103" customWidth="1"/>
    <col min="8967" max="8967" width="6.7109375" style="103" customWidth="1"/>
    <col min="8968" max="8968" width="6.85546875" style="103" customWidth="1"/>
    <col min="8969" max="8969" width="5.28515625" style="103" customWidth="1"/>
    <col min="8970" max="8977" width="5.7109375" style="103" customWidth="1"/>
    <col min="8978" max="9216" width="9.140625" style="103"/>
    <col min="9217" max="9217" width="9" style="103" customWidth="1"/>
    <col min="9218" max="9218" width="36.85546875" style="103" customWidth="1"/>
    <col min="9219" max="9219" width="10.140625" style="103" customWidth="1"/>
    <col min="9220" max="9220" width="7.7109375" style="103" customWidth="1"/>
    <col min="9221" max="9221" width="7.28515625" style="103" customWidth="1"/>
    <col min="9222" max="9222" width="6.5703125" style="103" customWidth="1"/>
    <col min="9223" max="9223" width="6.7109375" style="103" customWidth="1"/>
    <col min="9224" max="9224" width="6.85546875" style="103" customWidth="1"/>
    <col min="9225" max="9225" width="5.28515625" style="103" customWidth="1"/>
    <col min="9226" max="9233" width="5.7109375" style="103" customWidth="1"/>
    <col min="9234" max="9472" width="9.140625" style="103"/>
    <col min="9473" max="9473" width="9" style="103" customWidth="1"/>
    <col min="9474" max="9474" width="36.85546875" style="103" customWidth="1"/>
    <col min="9475" max="9475" width="10.140625" style="103" customWidth="1"/>
    <col min="9476" max="9476" width="7.7109375" style="103" customWidth="1"/>
    <col min="9477" max="9477" width="7.28515625" style="103" customWidth="1"/>
    <col min="9478" max="9478" width="6.5703125" style="103" customWidth="1"/>
    <col min="9479" max="9479" width="6.7109375" style="103" customWidth="1"/>
    <col min="9480" max="9480" width="6.85546875" style="103" customWidth="1"/>
    <col min="9481" max="9481" width="5.28515625" style="103" customWidth="1"/>
    <col min="9482" max="9489" width="5.7109375" style="103" customWidth="1"/>
    <col min="9490" max="9728" width="9.140625" style="103"/>
    <col min="9729" max="9729" width="9" style="103" customWidth="1"/>
    <col min="9730" max="9730" width="36.85546875" style="103" customWidth="1"/>
    <col min="9731" max="9731" width="10.140625" style="103" customWidth="1"/>
    <col min="9732" max="9732" width="7.7109375" style="103" customWidth="1"/>
    <col min="9733" max="9733" width="7.28515625" style="103" customWidth="1"/>
    <col min="9734" max="9734" width="6.5703125" style="103" customWidth="1"/>
    <col min="9735" max="9735" width="6.7109375" style="103" customWidth="1"/>
    <col min="9736" max="9736" width="6.85546875" style="103" customWidth="1"/>
    <col min="9737" max="9737" width="5.28515625" style="103" customWidth="1"/>
    <col min="9738" max="9745" width="5.7109375" style="103" customWidth="1"/>
    <col min="9746" max="9984" width="9.140625" style="103"/>
    <col min="9985" max="9985" width="9" style="103" customWidth="1"/>
    <col min="9986" max="9986" width="36.85546875" style="103" customWidth="1"/>
    <col min="9987" max="9987" width="10.140625" style="103" customWidth="1"/>
    <col min="9988" max="9988" width="7.7109375" style="103" customWidth="1"/>
    <col min="9989" max="9989" width="7.28515625" style="103" customWidth="1"/>
    <col min="9990" max="9990" width="6.5703125" style="103" customWidth="1"/>
    <col min="9991" max="9991" width="6.7109375" style="103" customWidth="1"/>
    <col min="9992" max="9992" width="6.85546875" style="103" customWidth="1"/>
    <col min="9993" max="9993" width="5.28515625" style="103" customWidth="1"/>
    <col min="9994" max="10001" width="5.7109375" style="103" customWidth="1"/>
    <col min="10002" max="10240" width="9.140625" style="103"/>
    <col min="10241" max="10241" width="9" style="103" customWidth="1"/>
    <col min="10242" max="10242" width="36.85546875" style="103" customWidth="1"/>
    <col min="10243" max="10243" width="10.140625" style="103" customWidth="1"/>
    <col min="10244" max="10244" width="7.7109375" style="103" customWidth="1"/>
    <col min="10245" max="10245" width="7.28515625" style="103" customWidth="1"/>
    <col min="10246" max="10246" width="6.5703125" style="103" customWidth="1"/>
    <col min="10247" max="10247" width="6.7109375" style="103" customWidth="1"/>
    <col min="10248" max="10248" width="6.85546875" style="103" customWidth="1"/>
    <col min="10249" max="10249" width="5.28515625" style="103" customWidth="1"/>
    <col min="10250" max="10257" width="5.7109375" style="103" customWidth="1"/>
    <col min="10258" max="10496" width="9.140625" style="103"/>
    <col min="10497" max="10497" width="9" style="103" customWidth="1"/>
    <col min="10498" max="10498" width="36.85546875" style="103" customWidth="1"/>
    <col min="10499" max="10499" width="10.140625" style="103" customWidth="1"/>
    <col min="10500" max="10500" width="7.7109375" style="103" customWidth="1"/>
    <col min="10501" max="10501" width="7.28515625" style="103" customWidth="1"/>
    <col min="10502" max="10502" width="6.5703125" style="103" customWidth="1"/>
    <col min="10503" max="10503" width="6.7109375" style="103" customWidth="1"/>
    <col min="10504" max="10504" width="6.85546875" style="103" customWidth="1"/>
    <col min="10505" max="10505" width="5.28515625" style="103" customWidth="1"/>
    <col min="10506" max="10513" width="5.7109375" style="103" customWidth="1"/>
    <col min="10514" max="10752" width="9.140625" style="103"/>
    <col min="10753" max="10753" width="9" style="103" customWidth="1"/>
    <col min="10754" max="10754" width="36.85546875" style="103" customWidth="1"/>
    <col min="10755" max="10755" width="10.140625" style="103" customWidth="1"/>
    <col min="10756" max="10756" width="7.7109375" style="103" customWidth="1"/>
    <col min="10757" max="10757" width="7.28515625" style="103" customWidth="1"/>
    <col min="10758" max="10758" width="6.5703125" style="103" customWidth="1"/>
    <col min="10759" max="10759" width="6.7109375" style="103" customWidth="1"/>
    <col min="10760" max="10760" width="6.85546875" style="103" customWidth="1"/>
    <col min="10761" max="10761" width="5.28515625" style="103" customWidth="1"/>
    <col min="10762" max="10769" width="5.7109375" style="103" customWidth="1"/>
    <col min="10770" max="11008" width="9.140625" style="103"/>
    <col min="11009" max="11009" width="9" style="103" customWidth="1"/>
    <col min="11010" max="11010" width="36.85546875" style="103" customWidth="1"/>
    <col min="11011" max="11011" width="10.140625" style="103" customWidth="1"/>
    <col min="11012" max="11012" width="7.7109375" style="103" customWidth="1"/>
    <col min="11013" max="11013" width="7.28515625" style="103" customWidth="1"/>
    <col min="11014" max="11014" width="6.5703125" style="103" customWidth="1"/>
    <col min="11015" max="11015" width="6.7109375" style="103" customWidth="1"/>
    <col min="11016" max="11016" width="6.85546875" style="103" customWidth="1"/>
    <col min="11017" max="11017" width="5.28515625" style="103" customWidth="1"/>
    <col min="11018" max="11025" width="5.7109375" style="103" customWidth="1"/>
    <col min="11026" max="11264" width="9.140625" style="103"/>
    <col min="11265" max="11265" width="9" style="103" customWidth="1"/>
    <col min="11266" max="11266" width="36.85546875" style="103" customWidth="1"/>
    <col min="11267" max="11267" width="10.140625" style="103" customWidth="1"/>
    <col min="11268" max="11268" width="7.7109375" style="103" customWidth="1"/>
    <col min="11269" max="11269" width="7.28515625" style="103" customWidth="1"/>
    <col min="11270" max="11270" width="6.5703125" style="103" customWidth="1"/>
    <col min="11271" max="11271" width="6.7109375" style="103" customWidth="1"/>
    <col min="11272" max="11272" width="6.85546875" style="103" customWidth="1"/>
    <col min="11273" max="11273" width="5.28515625" style="103" customWidth="1"/>
    <col min="11274" max="11281" width="5.7109375" style="103" customWidth="1"/>
    <col min="11282" max="11520" width="9.140625" style="103"/>
    <col min="11521" max="11521" width="9" style="103" customWidth="1"/>
    <col min="11522" max="11522" width="36.85546875" style="103" customWidth="1"/>
    <col min="11523" max="11523" width="10.140625" style="103" customWidth="1"/>
    <col min="11524" max="11524" width="7.7109375" style="103" customWidth="1"/>
    <col min="11525" max="11525" width="7.28515625" style="103" customWidth="1"/>
    <col min="11526" max="11526" width="6.5703125" style="103" customWidth="1"/>
    <col min="11527" max="11527" width="6.7109375" style="103" customWidth="1"/>
    <col min="11528" max="11528" width="6.85546875" style="103" customWidth="1"/>
    <col min="11529" max="11529" width="5.28515625" style="103" customWidth="1"/>
    <col min="11530" max="11537" width="5.7109375" style="103" customWidth="1"/>
    <col min="11538" max="11776" width="9.140625" style="103"/>
    <col min="11777" max="11777" width="9" style="103" customWidth="1"/>
    <col min="11778" max="11778" width="36.85546875" style="103" customWidth="1"/>
    <col min="11779" max="11779" width="10.140625" style="103" customWidth="1"/>
    <col min="11780" max="11780" width="7.7109375" style="103" customWidth="1"/>
    <col min="11781" max="11781" width="7.28515625" style="103" customWidth="1"/>
    <col min="11782" max="11782" width="6.5703125" style="103" customWidth="1"/>
    <col min="11783" max="11783" width="6.7109375" style="103" customWidth="1"/>
    <col min="11784" max="11784" width="6.85546875" style="103" customWidth="1"/>
    <col min="11785" max="11785" width="5.28515625" style="103" customWidth="1"/>
    <col min="11786" max="11793" width="5.7109375" style="103" customWidth="1"/>
    <col min="11794" max="12032" width="9.140625" style="103"/>
    <col min="12033" max="12033" width="9" style="103" customWidth="1"/>
    <col min="12034" max="12034" width="36.85546875" style="103" customWidth="1"/>
    <col min="12035" max="12035" width="10.140625" style="103" customWidth="1"/>
    <col min="12036" max="12036" width="7.7109375" style="103" customWidth="1"/>
    <col min="12037" max="12037" width="7.28515625" style="103" customWidth="1"/>
    <col min="12038" max="12038" width="6.5703125" style="103" customWidth="1"/>
    <col min="12039" max="12039" width="6.7109375" style="103" customWidth="1"/>
    <col min="12040" max="12040" width="6.85546875" style="103" customWidth="1"/>
    <col min="12041" max="12041" width="5.28515625" style="103" customWidth="1"/>
    <col min="12042" max="12049" width="5.7109375" style="103" customWidth="1"/>
    <col min="12050" max="12288" width="9.140625" style="103"/>
    <col min="12289" max="12289" width="9" style="103" customWidth="1"/>
    <col min="12290" max="12290" width="36.85546875" style="103" customWidth="1"/>
    <col min="12291" max="12291" width="10.140625" style="103" customWidth="1"/>
    <col min="12292" max="12292" width="7.7109375" style="103" customWidth="1"/>
    <col min="12293" max="12293" width="7.28515625" style="103" customWidth="1"/>
    <col min="12294" max="12294" width="6.5703125" style="103" customWidth="1"/>
    <col min="12295" max="12295" width="6.7109375" style="103" customWidth="1"/>
    <col min="12296" max="12296" width="6.85546875" style="103" customWidth="1"/>
    <col min="12297" max="12297" width="5.28515625" style="103" customWidth="1"/>
    <col min="12298" max="12305" width="5.7109375" style="103" customWidth="1"/>
    <col min="12306" max="12544" width="9.140625" style="103"/>
    <col min="12545" max="12545" width="9" style="103" customWidth="1"/>
    <col min="12546" max="12546" width="36.85546875" style="103" customWidth="1"/>
    <col min="12547" max="12547" width="10.140625" style="103" customWidth="1"/>
    <col min="12548" max="12548" width="7.7109375" style="103" customWidth="1"/>
    <col min="12549" max="12549" width="7.28515625" style="103" customWidth="1"/>
    <col min="12550" max="12550" width="6.5703125" style="103" customWidth="1"/>
    <col min="12551" max="12551" width="6.7109375" style="103" customWidth="1"/>
    <col min="12552" max="12552" width="6.85546875" style="103" customWidth="1"/>
    <col min="12553" max="12553" width="5.28515625" style="103" customWidth="1"/>
    <col min="12554" max="12561" width="5.7109375" style="103" customWidth="1"/>
    <col min="12562" max="12800" width="9.140625" style="103"/>
    <col min="12801" max="12801" width="9" style="103" customWidth="1"/>
    <col min="12802" max="12802" width="36.85546875" style="103" customWidth="1"/>
    <col min="12803" max="12803" width="10.140625" style="103" customWidth="1"/>
    <col min="12804" max="12804" width="7.7109375" style="103" customWidth="1"/>
    <col min="12805" max="12805" width="7.28515625" style="103" customWidth="1"/>
    <col min="12806" max="12806" width="6.5703125" style="103" customWidth="1"/>
    <col min="12807" max="12807" width="6.7109375" style="103" customWidth="1"/>
    <col min="12808" max="12808" width="6.85546875" style="103" customWidth="1"/>
    <col min="12809" max="12809" width="5.28515625" style="103" customWidth="1"/>
    <col min="12810" max="12817" width="5.7109375" style="103" customWidth="1"/>
    <col min="12818" max="13056" width="9.140625" style="103"/>
    <col min="13057" max="13057" width="9" style="103" customWidth="1"/>
    <col min="13058" max="13058" width="36.85546875" style="103" customWidth="1"/>
    <col min="13059" max="13059" width="10.140625" style="103" customWidth="1"/>
    <col min="13060" max="13060" width="7.7109375" style="103" customWidth="1"/>
    <col min="13061" max="13061" width="7.28515625" style="103" customWidth="1"/>
    <col min="13062" max="13062" width="6.5703125" style="103" customWidth="1"/>
    <col min="13063" max="13063" width="6.7109375" style="103" customWidth="1"/>
    <col min="13064" max="13064" width="6.85546875" style="103" customWidth="1"/>
    <col min="13065" max="13065" width="5.28515625" style="103" customWidth="1"/>
    <col min="13066" max="13073" width="5.7109375" style="103" customWidth="1"/>
    <col min="13074" max="13312" width="9.140625" style="103"/>
    <col min="13313" max="13313" width="9" style="103" customWidth="1"/>
    <col min="13314" max="13314" width="36.85546875" style="103" customWidth="1"/>
    <col min="13315" max="13315" width="10.140625" style="103" customWidth="1"/>
    <col min="13316" max="13316" width="7.7109375" style="103" customWidth="1"/>
    <col min="13317" max="13317" width="7.28515625" style="103" customWidth="1"/>
    <col min="13318" max="13318" width="6.5703125" style="103" customWidth="1"/>
    <col min="13319" max="13319" width="6.7109375" style="103" customWidth="1"/>
    <col min="13320" max="13320" width="6.85546875" style="103" customWidth="1"/>
    <col min="13321" max="13321" width="5.28515625" style="103" customWidth="1"/>
    <col min="13322" max="13329" width="5.7109375" style="103" customWidth="1"/>
    <col min="13330" max="13568" width="9.140625" style="103"/>
    <col min="13569" max="13569" width="9" style="103" customWidth="1"/>
    <col min="13570" max="13570" width="36.85546875" style="103" customWidth="1"/>
    <col min="13571" max="13571" width="10.140625" style="103" customWidth="1"/>
    <col min="13572" max="13572" width="7.7109375" style="103" customWidth="1"/>
    <col min="13573" max="13573" width="7.28515625" style="103" customWidth="1"/>
    <col min="13574" max="13574" width="6.5703125" style="103" customWidth="1"/>
    <col min="13575" max="13575" width="6.7109375" style="103" customWidth="1"/>
    <col min="13576" max="13576" width="6.85546875" style="103" customWidth="1"/>
    <col min="13577" max="13577" width="5.28515625" style="103" customWidth="1"/>
    <col min="13578" max="13585" width="5.7109375" style="103" customWidth="1"/>
    <col min="13586" max="13824" width="9.140625" style="103"/>
    <col min="13825" max="13825" width="9" style="103" customWidth="1"/>
    <col min="13826" max="13826" width="36.85546875" style="103" customWidth="1"/>
    <col min="13827" max="13827" width="10.140625" style="103" customWidth="1"/>
    <col min="13828" max="13828" width="7.7109375" style="103" customWidth="1"/>
    <col min="13829" max="13829" width="7.28515625" style="103" customWidth="1"/>
    <col min="13830" max="13830" width="6.5703125" style="103" customWidth="1"/>
    <col min="13831" max="13831" width="6.7109375" style="103" customWidth="1"/>
    <col min="13832" max="13832" width="6.85546875" style="103" customWidth="1"/>
    <col min="13833" max="13833" width="5.28515625" style="103" customWidth="1"/>
    <col min="13834" max="13841" width="5.7109375" style="103" customWidth="1"/>
    <col min="13842" max="14080" width="9.140625" style="103"/>
    <col min="14081" max="14081" width="9" style="103" customWidth="1"/>
    <col min="14082" max="14082" width="36.85546875" style="103" customWidth="1"/>
    <col min="14083" max="14083" width="10.140625" style="103" customWidth="1"/>
    <col min="14084" max="14084" width="7.7109375" style="103" customWidth="1"/>
    <col min="14085" max="14085" width="7.28515625" style="103" customWidth="1"/>
    <col min="14086" max="14086" width="6.5703125" style="103" customWidth="1"/>
    <col min="14087" max="14087" width="6.7109375" style="103" customWidth="1"/>
    <col min="14088" max="14088" width="6.85546875" style="103" customWidth="1"/>
    <col min="14089" max="14089" width="5.28515625" style="103" customWidth="1"/>
    <col min="14090" max="14097" width="5.7109375" style="103" customWidth="1"/>
    <col min="14098" max="14336" width="9.140625" style="103"/>
    <col min="14337" max="14337" width="9" style="103" customWidth="1"/>
    <col min="14338" max="14338" width="36.85546875" style="103" customWidth="1"/>
    <col min="14339" max="14339" width="10.140625" style="103" customWidth="1"/>
    <col min="14340" max="14340" width="7.7109375" style="103" customWidth="1"/>
    <col min="14341" max="14341" width="7.28515625" style="103" customWidth="1"/>
    <col min="14342" max="14342" width="6.5703125" style="103" customWidth="1"/>
    <col min="14343" max="14343" width="6.7109375" style="103" customWidth="1"/>
    <col min="14344" max="14344" width="6.85546875" style="103" customWidth="1"/>
    <col min="14345" max="14345" width="5.28515625" style="103" customWidth="1"/>
    <col min="14346" max="14353" width="5.7109375" style="103" customWidth="1"/>
    <col min="14354" max="14592" width="9.140625" style="103"/>
    <col min="14593" max="14593" width="9" style="103" customWidth="1"/>
    <col min="14594" max="14594" width="36.85546875" style="103" customWidth="1"/>
    <col min="14595" max="14595" width="10.140625" style="103" customWidth="1"/>
    <col min="14596" max="14596" width="7.7109375" style="103" customWidth="1"/>
    <col min="14597" max="14597" width="7.28515625" style="103" customWidth="1"/>
    <col min="14598" max="14598" width="6.5703125" style="103" customWidth="1"/>
    <col min="14599" max="14599" width="6.7109375" style="103" customWidth="1"/>
    <col min="14600" max="14600" width="6.85546875" style="103" customWidth="1"/>
    <col min="14601" max="14601" width="5.28515625" style="103" customWidth="1"/>
    <col min="14602" max="14609" width="5.7109375" style="103" customWidth="1"/>
    <col min="14610" max="14848" width="9.140625" style="103"/>
    <col min="14849" max="14849" width="9" style="103" customWidth="1"/>
    <col min="14850" max="14850" width="36.85546875" style="103" customWidth="1"/>
    <col min="14851" max="14851" width="10.140625" style="103" customWidth="1"/>
    <col min="14852" max="14852" width="7.7109375" style="103" customWidth="1"/>
    <col min="14853" max="14853" width="7.28515625" style="103" customWidth="1"/>
    <col min="14854" max="14854" width="6.5703125" style="103" customWidth="1"/>
    <col min="14855" max="14855" width="6.7109375" style="103" customWidth="1"/>
    <col min="14856" max="14856" width="6.85546875" style="103" customWidth="1"/>
    <col min="14857" max="14857" width="5.28515625" style="103" customWidth="1"/>
    <col min="14858" max="14865" width="5.7109375" style="103" customWidth="1"/>
    <col min="14866" max="15104" width="9.140625" style="103"/>
    <col min="15105" max="15105" width="9" style="103" customWidth="1"/>
    <col min="15106" max="15106" width="36.85546875" style="103" customWidth="1"/>
    <col min="15107" max="15107" width="10.140625" style="103" customWidth="1"/>
    <col min="15108" max="15108" width="7.7109375" style="103" customWidth="1"/>
    <col min="15109" max="15109" width="7.28515625" style="103" customWidth="1"/>
    <col min="15110" max="15110" width="6.5703125" style="103" customWidth="1"/>
    <col min="15111" max="15111" width="6.7109375" style="103" customWidth="1"/>
    <col min="15112" max="15112" width="6.85546875" style="103" customWidth="1"/>
    <col min="15113" max="15113" width="5.28515625" style="103" customWidth="1"/>
    <col min="15114" max="15121" width="5.7109375" style="103" customWidth="1"/>
    <col min="15122" max="15360" width="9.140625" style="103"/>
    <col min="15361" max="15361" width="9" style="103" customWidth="1"/>
    <col min="15362" max="15362" width="36.85546875" style="103" customWidth="1"/>
    <col min="15363" max="15363" width="10.140625" style="103" customWidth="1"/>
    <col min="15364" max="15364" width="7.7109375" style="103" customWidth="1"/>
    <col min="15365" max="15365" width="7.28515625" style="103" customWidth="1"/>
    <col min="15366" max="15366" width="6.5703125" style="103" customWidth="1"/>
    <col min="15367" max="15367" width="6.7109375" style="103" customWidth="1"/>
    <col min="15368" max="15368" width="6.85546875" style="103" customWidth="1"/>
    <col min="15369" max="15369" width="5.28515625" style="103" customWidth="1"/>
    <col min="15370" max="15377" width="5.7109375" style="103" customWidth="1"/>
    <col min="15378" max="15616" width="9.140625" style="103"/>
    <col min="15617" max="15617" width="9" style="103" customWidth="1"/>
    <col min="15618" max="15618" width="36.85546875" style="103" customWidth="1"/>
    <col min="15619" max="15619" width="10.140625" style="103" customWidth="1"/>
    <col min="15620" max="15620" width="7.7109375" style="103" customWidth="1"/>
    <col min="15621" max="15621" width="7.28515625" style="103" customWidth="1"/>
    <col min="15622" max="15622" width="6.5703125" style="103" customWidth="1"/>
    <col min="15623" max="15623" width="6.7109375" style="103" customWidth="1"/>
    <col min="15624" max="15624" width="6.85546875" style="103" customWidth="1"/>
    <col min="15625" max="15625" width="5.28515625" style="103" customWidth="1"/>
    <col min="15626" max="15633" width="5.7109375" style="103" customWidth="1"/>
    <col min="15634" max="15872" width="9.140625" style="103"/>
    <col min="15873" max="15873" width="9" style="103" customWidth="1"/>
    <col min="15874" max="15874" width="36.85546875" style="103" customWidth="1"/>
    <col min="15875" max="15875" width="10.140625" style="103" customWidth="1"/>
    <col min="15876" max="15876" width="7.7109375" style="103" customWidth="1"/>
    <col min="15877" max="15877" width="7.28515625" style="103" customWidth="1"/>
    <col min="15878" max="15878" width="6.5703125" style="103" customWidth="1"/>
    <col min="15879" max="15879" width="6.7109375" style="103" customWidth="1"/>
    <col min="15880" max="15880" width="6.85546875" style="103" customWidth="1"/>
    <col min="15881" max="15881" width="5.28515625" style="103" customWidth="1"/>
    <col min="15882" max="15889" width="5.7109375" style="103" customWidth="1"/>
    <col min="15890" max="16128" width="9.140625" style="103"/>
    <col min="16129" max="16129" width="9" style="103" customWidth="1"/>
    <col min="16130" max="16130" width="36.85546875" style="103" customWidth="1"/>
    <col min="16131" max="16131" width="10.140625" style="103" customWidth="1"/>
    <col min="16132" max="16132" width="7.7109375" style="103" customWidth="1"/>
    <col min="16133" max="16133" width="7.28515625" style="103" customWidth="1"/>
    <col min="16134" max="16134" width="6.5703125" style="103" customWidth="1"/>
    <col min="16135" max="16135" width="6.7109375" style="103" customWidth="1"/>
    <col min="16136" max="16136" width="6.85546875" style="103" customWidth="1"/>
    <col min="16137" max="16137" width="5.28515625" style="103" customWidth="1"/>
    <col min="16138" max="16145" width="5.7109375" style="103" customWidth="1"/>
    <col min="16146" max="16384" width="9.140625" style="103"/>
  </cols>
  <sheetData>
    <row r="1" spans="1:20" ht="15.75" customHeight="1" x14ac:dyDescent="0.2">
      <c r="A1" s="410" t="s">
        <v>378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20" ht="19.5" thickBot="1" x14ac:dyDescent="0.3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104"/>
      <c r="S2" s="104"/>
      <c r="T2" s="104"/>
    </row>
    <row r="3" spans="1:20" ht="12.75" customHeight="1" x14ac:dyDescent="0.2">
      <c r="A3" s="411" t="s">
        <v>41</v>
      </c>
      <c r="B3" s="414" t="s">
        <v>144</v>
      </c>
      <c r="C3" s="417" t="s">
        <v>284</v>
      </c>
      <c r="D3" s="420" t="s">
        <v>42</v>
      </c>
      <c r="E3" s="421"/>
      <c r="F3" s="421"/>
      <c r="G3" s="421"/>
      <c r="H3" s="421"/>
      <c r="I3" s="422"/>
      <c r="J3" s="426" t="s">
        <v>285</v>
      </c>
      <c r="K3" s="426"/>
      <c r="L3" s="426"/>
      <c r="M3" s="426"/>
      <c r="N3" s="426"/>
      <c r="O3" s="426"/>
      <c r="P3" s="426"/>
      <c r="Q3" s="427"/>
    </row>
    <row r="4" spans="1:20" ht="16.5" customHeight="1" thickBot="1" x14ac:dyDescent="0.25">
      <c r="A4" s="412"/>
      <c r="B4" s="415"/>
      <c r="C4" s="418"/>
      <c r="D4" s="423"/>
      <c r="E4" s="424"/>
      <c r="F4" s="424"/>
      <c r="G4" s="424"/>
      <c r="H4" s="424"/>
      <c r="I4" s="425"/>
      <c r="J4" s="428"/>
      <c r="K4" s="428"/>
      <c r="L4" s="428"/>
      <c r="M4" s="428"/>
      <c r="N4" s="428"/>
      <c r="O4" s="428"/>
      <c r="P4" s="428"/>
      <c r="Q4" s="429"/>
    </row>
    <row r="5" spans="1:20" ht="14.25" customHeight="1" thickBot="1" x14ac:dyDescent="0.25">
      <c r="A5" s="412"/>
      <c r="B5" s="415"/>
      <c r="C5" s="418"/>
      <c r="D5" s="430" t="s">
        <v>43</v>
      </c>
      <c r="E5" s="433" t="s">
        <v>286</v>
      </c>
      <c r="F5" s="436" t="s">
        <v>45</v>
      </c>
      <c r="G5" s="437"/>
      <c r="H5" s="437"/>
      <c r="I5" s="438"/>
      <c r="J5" s="439" t="s">
        <v>46</v>
      </c>
      <c r="K5" s="440"/>
      <c r="L5" s="441" t="s">
        <v>47</v>
      </c>
      <c r="M5" s="440"/>
      <c r="N5" s="441" t="s">
        <v>48</v>
      </c>
      <c r="O5" s="440"/>
      <c r="P5" s="441" t="s">
        <v>119</v>
      </c>
      <c r="Q5" s="442"/>
    </row>
    <row r="6" spans="1:20" ht="15" customHeight="1" thickBot="1" x14ac:dyDescent="0.25">
      <c r="A6" s="412"/>
      <c r="B6" s="415"/>
      <c r="C6" s="418"/>
      <c r="D6" s="431"/>
      <c r="E6" s="434"/>
      <c r="F6" s="443" t="s">
        <v>44</v>
      </c>
      <c r="G6" s="444" t="s">
        <v>287</v>
      </c>
      <c r="H6" s="444"/>
      <c r="I6" s="445"/>
      <c r="J6" s="446" t="s">
        <v>358</v>
      </c>
      <c r="K6" s="448" t="s">
        <v>360</v>
      </c>
      <c r="L6" s="448" t="s">
        <v>365</v>
      </c>
      <c r="M6" s="448" t="s">
        <v>359</v>
      </c>
      <c r="N6" s="448" t="s">
        <v>363</v>
      </c>
      <c r="O6" s="448" t="s">
        <v>364</v>
      </c>
      <c r="P6" s="448" t="s">
        <v>362</v>
      </c>
      <c r="Q6" s="450" t="s">
        <v>361</v>
      </c>
    </row>
    <row r="7" spans="1:20" ht="12.75" customHeight="1" x14ac:dyDescent="0.2">
      <c r="A7" s="412"/>
      <c r="B7" s="415"/>
      <c r="C7" s="418"/>
      <c r="D7" s="431"/>
      <c r="E7" s="434"/>
      <c r="F7" s="431"/>
      <c r="G7" s="452" t="s">
        <v>288</v>
      </c>
      <c r="H7" s="455" t="s">
        <v>289</v>
      </c>
      <c r="I7" s="458" t="s">
        <v>290</v>
      </c>
      <c r="J7" s="446"/>
      <c r="K7" s="448"/>
      <c r="L7" s="448"/>
      <c r="M7" s="448"/>
      <c r="N7" s="448"/>
      <c r="O7" s="448"/>
      <c r="P7" s="448"/>
      <c r="Q7" s="450"/>
    </row>
    <row r="8" spans="1:20" ht="12.75" customHeight="1" x14ac:dyDescent="0.2">
      <c r="A8" s="412"/>
      <c r="B8" s="415"/>
      <c r="C8" s="418"/>
      <c r="D8" s="431"/>
      <c r="E8" s="434"/>
      <c r="F8" s="431"/>
      <c r="G8" s="453"/>
      <c r="H8" s="456"/>
      <c r="I8" s="459"/>
      <c r="J8" s="446"/>
      <c r="K8" s="448"/>
      <c r="L8" s="448"/>
      <c r="M8" s="448"/>
      <c r="N8" s="448"/>
      <c r="O8" s="448"/>
      <c r="P8" s="448"/>
      <c r="Q8" s="450"/>
    </row>
    <row r="9" spans="1:20" ht="12.75" customHeight="1" x14ac:dyDescent="0.2">
      <c r="A9" s="412"/>
      <c r="B9" s="415"/>
      <c r="C9" s="418"/>
      <c r="D9" s="431"/>
      <c r="E9" s="434"/>
      <c r="F9" s="431"/>
      <c r="G9" s="453"/>
      <c r="H9" s="456"/>
      <c r="I9" s="459"/>
      <c r="J9" s="446"/>
      <c r="K9" s="448"/>
      <c r="L9" s="448"/>
      <c r="M9" s="448"/>
      <c r="N9" s="448"/>
      <c r="O9" s="448"/>
      <c r="P9" s="448"/>
      <c r="Q9" s="450"/>
    </row>
    <row r="10" spans="1:20" ht="12.75" customHeight="1" x14ac:dyDescent="0.2">
      <c r="A10" s="412"/>
      <c r="B10" s="415"/>
      <c r="C10" s="418"/>
      <c r="D10" s="431"/>
      <c r="E10" s="434"/>
      <c r="F10" s="431"/>
      <c r="G10" s="453"/>
      <c r="H10" s="456"/>
      <c r="I10" s="459"/>
      <c r="J10" s="446"/>
      <c r="K10" s="448"/>
      <c r="L10" s="448"/>
      <c r="M10" s="448"/>
      <c r="N10" s="448"/>
      <c r="O10" s="448"/>
      <c r="P10" s="448"/>
      <c r="Q10" s="450"/>
    </row>
    <row r="11" spans="1:20" ht="12.75" customHeight="1" x14ac:dyDescent="0.2">
      <c r="A11" s="412"/>
      <c r="B11" s="415"/>
      <c r="C11" s="418"/>
      <c r="D11" s="431"/>
      <c r="E11" s="434"/>
      <c r="F11" s="431"/>
      <c r="G11" s="453"/>
      <c r="H11" s="456"/>
      <c r="I11" s="459"/>
      <c r="J11" s="446"/>
      <c r="K11" s="448"/>
      <c r="L11" s="448"/>
      <c r="M11" s="448"/>
      <c r="N11" s="448"/>
      <c r="O11" s="448"/>
      <c r="P11" s="448"/>
      <c r="Q11" s="450"/>
    </row>
    <row r="12" spans="1:20" ht="12.75" customHeight="1" x14ac:dyDescent="0.2">
      <c r="A12" s="412"/>
      <c r="B12" s="415"/>
      <c r="C12" s="418"/>
      <c r="D12" s="431"/>
      <c r="E12" s="434"/>
      <c r="F12" s="431"/>
      <c r="G12" s="453"/>
      <c r="H12" s="456"/>
      <c r="I12" s="459"/>
      <c r="J12" s="446"/>
      <c r="K12" s="448"/>
      <c r="L12" s="448"/>
      <c r="M12" s="448"/>
      <c r="N12" s="448"/>
      <c r="O12" s="448"/>
      <c r="P12" s="448"/>
      <c r="Q12" s="450"/>
    </row>
    <row r="13" spans="1:20" ht="20.25" customHeight="1" thickBot="1" x14ac:dyDescent="0.25">
      <c r="A13" s="413"/>
      <c r="B13" s="416"/>
      <c r="C13" s="419"/>
      <c r="D13" s="432"/>
      <c r="E13" s="435"/>
      <c r="F13" s="432"/>
      <c r="G13" s="454"/>
      <c r="H13" s="457"/>
      <c r="I13" s="460"/>
      <c r="J13" s="447"/>
      <c r="K13" s="449"/>
      <c r="L13" s="449"/>
      <c r="M13" s="449"/>
      <c r="N13" s="449"/>
      <c r="O13" s="449"/>
      <c r="P13" s="449"/>
      <c r="Q13" s="451"/>
    </row>
    <row r="14" spans="1:20" s="115" customFormat="1" ht="17.100000000000001" customHeight="1" thickBot="1" x14ac:dyDescent="0.25">
      <c r="A14" s="105">
        <v>1</v>
      </c>
      <c r="B14" s="106">
        <v>2</v>
      </c>
      <c r="C14" s="105">
        <v>3</v>
      </c>
      <c r="D14" s="107">
        <v>4</v>
      </c>
      <c r="E14" s="108">
        <v>5</v>
      </c>
      <c r="F14" s="107">
        <v>6</v>
      </c>
      <c r="G14" s="109">
        <v>7</v>
      </c>
      <c r="H14" s="110">
        <v>8</v>
      </c>
      <c r="I14" s="111">
        <v>9</v>
      </c>
      <c r="J14" s="112">
        <v>10</v>
      </c>
      <c r="K14" s="113">
        <v>11</v>
      </c>
      <c r="L14" s="113">
        <v>12</v>
      </c>
      <c r="M14" s="113">
        <v>13</v>
      </c>
      <c r="N14" s="113">
        <v>14</v>
      </c>
      <c r="O14" s="113">
        <v>15</v>
      </c>
      <c r="P14" s="113">
        <v>16</v>
      </c>
      <c r="Q14" s="114">
        <v>17</v>
      </c>
    </row>
    <row r="15" spans="1:20" s="115" customFormat="1" ht="17.100000000000001" hidden="1" customHeight="1" thickBot="1" x14ac:dyDescent="0.25">
      <c r="A15" s="116"/>
      <c r="B15" s="117"/>
      <c r="C15" s="118"/>
      <c r="D15" s="119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20" s="115" customFormat="1" ht="17.100000000000001" hidden="1" customHeight="1" thickBot="1" x14ac:dyDescent="0.25">
      <c r="A16" s="122" t="s">
        <v>291</v>
      </c>
      <c r="B16" s="123" t="s">
        <v>292</v>
      </c>
      <c r="C16" s="118"/>
      <c r="D16" s="121">
        <f t="shared" ref="D16:D28" si="0">SUM(E16:F16)</f>
        <v>0</v>
      </c>
      <c r="E16" s="120">
        <f>SUM(E17+E29)</f>
        <v>0</v>
      </c>
      <c r="F16" s="121">
        <f>SUM(F17+F29)</f>
        <v>0</v>
      </c>
      <c r="G16" s="121">
        <f>SUM(G17+G29)</f>
        <v>0</v>
      </c>
      <c r="H16" s="121">
        <f>SUM(H17+H29)</f>
        <v>0</v>
      </c>
      <c r="I16" s="121"/>
      <c r="J16" s="121">
        <f>SUM(J17+J29)</f>
        <v>0</v>
      </c>
      <c r="K16" s="121">
        <f>SUM(K17+K29)</f>
        <v>0</v>
      </c>
      <c r="L16" s="121"/>
      <c r="M16" s="121"/>
      <c r="N16" s="121"/>
      <c r="O16" s="121"/>
      <c r="P16" s="121"/>
      <c r="Q16" s="121"/>
    </row>
    <row r="17" spans="1:17" s="115" customFormat="1" ht="17.100000000000001" hidden="1" customHeight="1" x14ac:dyDescent="0.2">
      <c r="A17" s="124" t="s">
        <v>293</v>
      </c>
      <c r="B17" s="125" t="s">
        <v>294</v>
      </c>
      <c r="C17" s="126"/>
      <c r="D17" s="127">
        <f>SUM(E17:F17)</f>
        <v>0</v>
      </c>
      <c r="E17" s="128">
        <f>SUM(E18:E28)</f>
        <v>0</v>
      </c>
      <c r="F17" s="129">
        <f>SUM(F18:F28)</f>
        <v>0</v>
      </c>
      <c r="G17" s="130">
        <f>SUM(G18:G28)</f>
        <v>0</v>
      </c>
      <c r="H17" s="131">
        <f>SUM(H18:H28)</f>
        <v>0</v>
      </c>
      <c r="I17" s="132"/>
      <c r="J17" s="133">
        <f>SUM(J18:J28)</f>
        <v>0</v>
      </c>
      <c r="K17" s="134">
        <f>SUM(K18:K28)</f>
        <v>0</v>
      </c>
      <c r="L17" s="134"/>
      <c r="M17" s="131"/>
      <c r="N17" s="131"/>
      <c r="O17" s="131"/>
      <c r="P17" s="131"/>
      <c r="Q17" s="132"/>
    </row>
    <row r="18" spans="1:17" s="115" customFormat="1" ht="17.100000000000001" hidden="1" customHeight="1" x14ac:dyDescent="0.2">
      <c r="A18" s="135" t="s">
        <v>295</v>
      </c>
      <c r="B18" s="136" t="s">
        <v>296</v>
      </c>
      <c r="C18" s="137"/>
      <c r="D18" s="138">
        <f t="shared" si="0"/>
        <v>0</v>
      </c>
      <c r="E18" s="139"/>
      <c r="F18" s="138"/>
      <c r="G18" s="140"/>
      <c r="H18" s="141"/>
      <c r="I18" s="142"/>
      <c r="J18" s="140"/>
      <c r="K18" s="141"/>
      <c r="L18" s="141"/>
      <c r="M18" s="141"/>
      <c r="N18" s="141"/>
      <c r="O18" s="141"/>
      <c r="P18" s="141"/>
      <c r="Q18" s="142"/>
    </row>
    <row r="19" spans="1:17" s="115" customFormat="1" ht="17.100000000000001" hidden="1" customHeight="1" x14ac:dyDescent="0.2">
      <c r="A19" s="135" t="s">
        <v>297</v>
      </c>
      <c r="B19" s="87" t="s">
        <v>69</v>
      </c>
      <c r="C19" s="137"/>
      <c r="D19" s="138">
        <f t="shared" si="0"/>
        <v>0</v>
      </c>
      <c r="E19" s="139"/>
      <c r="F19" s="138"/>
      <c r="G19" s="140"/>
      <c r="H19" s="141"/>
      <c r="I19" s="142"/>
      <c r="J19" s="140"/>
      <c r="K19" s="141"/>
      <c r="L19" s="141"/>
      <c r="M19" s="141"/>
      <c r="N19" s="141"/>
      <c r="O19" s="141"/>
      <c r="P19" s="141"/>
      <c r="Q19" s="142"/>
    </row>
    <row r="20" spans="1:17" s="115" customFormat="1" ht="17.100000000000001" hidden="1" customHeight="1" x14ac:dyDescent="0.2">
      <c r="A20" s="135" t="s">
        <v>298</v>
      </c>
      <c r="B20" s="87" t="s">
        <v>68</v>
      </c>
      <c r="C20" s="137"/>
      <c r="D20" s="138">
        <f t="shared" si="0"/>
        <v>0</v>
      </c>
      <c r="E20" s="139"/>
      <c r="F20" s="138"/>
      <c r="G20" s="140"/>
      <c r="H20" s="141"/>
      <c r="I20" s="142"/>
      <c r="J20" s="140"/>
      <c r="K20" s="141"/>
      <c r="L20" s="141"/>
      <c r="M20" s="141"/>
      <c r="N20" s="141"/>
      <c r="O20" s="141"/>
      <c r="P20" s="141"/>
      <c r="Q20" s="142"/>
    </row>
    <row r="21" spans="1:17" s="115" customFormat="1" ht="17.100000000000001" hidden="1" customHeight="1" x14ac:dyDescent="0.2">
      <c r="A21" s="135" t="s">
        <v>299</v>
      </c>
      <c r="B21" s="143" t="s">
        <v>70</v>
      </c>
      <c r="C21" s="137"/>
      <c r="D21" s="138">
        <f t="shared" si="0"/>
        <v>0</v>
      </c>
      <c r="E21" s="139"/>
      <c r="F21" s="138"/>
      <c r="G21" s="140"/>
      <c r="H21" s="141"/>
      <c r="I21" s="142"/>
      <c r="J21" s="140"/>
      <c r="K21" s="141"/>
      <c r="L21" s="141"/>
      <c r="M21" s="141"/>
      <c r="N21" s="141"/>
      <c r="O21" s="141"/>
      <c r="P21" s="141"/>
      <c r="Q21" s="142"/>
    </row>
    <row r="22" spans="1:17" s="115" customFormat="1" ht="17.100000000000001" hidden="1" customHeight="1" x14ac:dyDescent="0.2">
      <c r="A22" s="135" t="s">
        <v>300</v>
      </c>
      <c r="B22" s="143" t="s">
        <v>301</v>
      </c>
      <c r="C22" s="137"/>
      <c r="D22" s="138">
        <f t="shared" si="0"/>
        <v>0</v>
      </c>
      <c r="E22" s="139"/>
      <c r="F22" s="138"/>
      <c r="G22" s="140"/>
      <c r="H22" s="141"/>
      <c r="I22" s="142"/>
      <c r="J22" s="140"/>
      <c r="K22" s="141"/>
      <c r="L22" s="141"/>
      <c r="M22" s="141"/>
      <c r="N22" s="141"/>
      <c r="O22" s="141"/>
      <c r="P22" s="141"/>
      <c r="Q22" s="142"/>
    </row>
    <row r="23" spans="1:17" s="115" customFormat="1" ht="17.100000000000001" hidden="1" customHeight="1" x14ac:dyDescent="0.2">
      <c r="A23" s="135" t="s">
        <v>302</v>
      </c>
      <c r="B23" s="143" t="s">
        <v>303</v>
      </c>
      <c r="C23" s="137"/>
      <c r="D23" s="138">
        <f t="shared" si="0"/>
        <v>0</v>
      </c>
      <c r="E23" s="139"/>
      <c r="F23" s="138"/>
      <c r="G23" s="140"/>
      <c r="H23" s="141"/>
      <c r="I23" s="142"/>
      <c r="J23" s="140"/>
      <c r="K23" s="141"/>
      <c r="L23" s="141"/>
      <c r="M23" s="141"/>
      <c r="N23" s="141"/>
      <c r="O23" s="141"/>
      <c r="P23" s="141"/>
      <c r="Q23" s="142"/>
    </row>
    <row r="24" spans="1:17" s="115" customFormat="1" ht="17.100000000000001" hidden="1" customHeight="1" x14ac:dyDescent="0.2">
      <c r="A24" s="135" t="s">
        <v>304</v>
      </c>
      <c r="B24" s="87" t="s">
        <v>305</v>
      </c>
      <c r="C24" s="137"/>
      <c r="D24" s="138">
        <f t="shared" si="0"/>
        <v>0</v>
      </c>
      <c r="E24" s="139"/>
      <c r="F24" s="138"/>
      <c r="G24" s="140"/>
      <c r="H24" s="141"/>
      <c r="I24" s="142"/>
      <c r="J24" s="140"/>
      <c r="K24" s="141"/>
      <c r="L24" s="141"/>
      <c r="M24" s="141"/>
      <c r="N24" s="141"/>
      <c r="O24" s="141"/>
      <c r="P24" s="141"/>
      <c r="Q24" s="142"/>
    </row>
    <row r="25" spans="1:17" s="115" customFormat="1" ht="17.100000000000001" hidden="1" customHeight="1" x14ac:dyDescent="0.2">
      <c r="A25" s="135" t="s">
        <v>306</v>
      </c>
      <c r="B25" s="144" t="s">
        <v>307</v>
      </c>
      <c r="C25" s="137"/>
      <c r="D25" s="138">
        <f>SUM(E25:F25)</f>
        <v>0</v>
      </c>
      <c r="E25" s="139"/>
      <c r="F25" s="138"/>
      <c r="G25" s="140"/>
      <c r="H25" s="141"/>
      <c r="I25" s="142"/>
      <c r="J25" s="140"/>
      <c r="K25" s="141"/>
      <c r="L25" s="141"/>
      <c r="M25" s="141"/>
      <c r="N25" s="141"/>
      <c r="O25" s="141"/>
      <c r="P25" s="141"/>
      <c r="Q25" s="142"/>
    </row>
    <row r="26" spans="1:17" s="115" customFormat="1" ht="17.100000000000001" hidden="1" customHeight="1" x14ac:dyDescent="0.2">
      <c r="A26" s="135" t="s">
        <v>308</v>
      </c>
      <c r="B26" s="144" t="s">
        <v>309</v>
      </c>
      <c r="C26" s="137"/>
      <c r="D26" s="138">
        <f>SUM(E26:F26)</f>
        <v>0</v>
      </c>
      <c r="E26" s="139"/>
      <c r="F26" s="138"/>
      <c r="G26" s="140"/>
      <c r="H26" s="141"/>
      <c r="I26" s="142"/>
      <c r="J26" s="140"/>
      <c r="K26" s="141"/>
      <c r="L26" s="141"/>
      <c r="M26" s="141"/>
      <c r="N26" s="141"/>
      <c r="O26" s="141"/>
      <c r="P26" s="141"/>
      <c r="Q26" s="142"/>
    </row>
    <row r="27" spans="1:17" s="115" customFormat="1" ht="17.100000000000001" hidden="1" customHeight="1" x14ac:dyDescent="0.2">
      <c r="A27" s="135" t="s">
        <v>310</v>
      </c>
      <c r="B27" s="144" t="s">
        <v>311</v>
      </c>
      <c r="C27" s="137"/>
      <c r="D27" s="138">
        <f>SUM(E27:F27)</f>
        <v>0</v>
      </c>
      <c r="E27" s="139"/>
      <c r="F27" s="138"/>
      <c r="G27" s="140"/>
      <c r="H27" s="141"/>
      <c r="I27" s="142"/>
      <c r="J27" s="140"/>
      <c r="K27" s="141"/>
      <c r="L27" s="141"/>
      <c r="M27" s="141"/>
      <c r="N27" s="141"/>
      <c r="O27" s="141"/>
      <c r="P27" s="141"/>
      <c r="Q27" s="142"/>
    </row>
    <row r="28" spans="1:17" s="146" customFormat="1" ht="17.100000000000001" hidden="1" customHeight="1" x14ac:dyDescent="0.2">
      <c r="A28" s="135" t="s">
        <v>312</v>
      </c>
      <c r="B28" s="145" t="s">
        <v>313</v>
      </c>
      <c r="C28" s="137"/>
      <c r="D28" s="138">
        <f t="shared" si="0"/>
        <v>0</v>
      </c>
      <c r="E28" s="139"/>
      <c r="F28" s="138"/>
      <c r="G28" s="140"/>
      <c r="H28" s="141"/>
      <c r="I28" s="142"/>
      <c r="J28" s="140"/>
      <c r="K28" s="141"/>
      <c r="L28" s="141"/>
      <c r="M28" s="141"/>
      <c r="N28" s="141"/>
      <c r="O28" s="141"/>
      <c r="P28" s="141"/>
      <c r="Q28" s="142"/>
    </row>
    <row r="29" spans="1:17" s="115" customFormat="1" ht="17.100000000000001" hidden="1" customHeight="1" x14ac:dyDescent="0.2">
      <c r="A29" s="135" t="s">
        <v>314</v>
      </c>
      <c r="B29" s="147" t="s">
        <v>315</v>
      </c>
      <c r="C29" s="137"/>
      <c r="D29" s="138">
        <f>SUM(D30:D32)</f>
        <v>0</v>
      </c>
      <c r="E29" s="139"/>
      <c r="F29" s="138"/>
      <c r="G29" s="140"/>
      <c r="H29" s="141"/>
      <c r="I29" s="142"/>
      <c r="J29" s="140"/>
      <c r="K29" s="141"/>
      <c r="L29" s="141"/>
      <c r="M29" s="141"/>
      <c r="N29" s="141"/>
      <c r="O29" s="141"/>
      <c r="P29" s="141"/>
      <c r="Q29" s="142"/>
    </row>
    <row r="30" spans="1:17" s="115" customFormat="1" ht="17.100000000000001" hidden="1" customHeight="1" x14ac:dyDescent="0.2">
      <c r="A30" s="135" t="s">
        <v>316</v>
      </c>
      <c r="B30" s="87" t="s">
        <v>317</v>
      </c>
      <c r="C30" s="137"/>
      <c r="D30" s="138">
        <f>SUM(E30:F30)</f>
        <v>0</v>
      </c>
      <c r="E30" s="139"/>
      <c r="F30" s="138"/>
      <c r="G30" s="140"/>
      <c r="H30" s="141"/>
      <c r="I30" s="142"/>
      <c r="J30" s="140"/>
      <c r="K30" s="141"/>
      <c r="L30" s="141"/>
      <c r="M30" s="141"/>
      <c r="N30" s="141"/>
      <c r="O30" s="141"/>
      <c r="P30" s="141"/>
      <c r="Q30" s="142"/>
    </row>
    <row r="31" spans="1:17" s="115" customFormat="1" ht="17.100000000000001" hidden="1" customHeight="1" x14ac:dyDescent="0.2">
      <c r="A31" s="135" t="s">
        <v>318</v>
      </c>
      <c r="B31" s="87" t="s">
        <v>319</v>
      </c>
      <c r="C31" s="137"/>
      <c r="D31" s="138">
        <f>SUM(E31:F31)</f>
        <v>0</v>
      </c>
      <c r="E31" s="139"/>
      <c r="F31" s="138"/>
      <c r="G31" s="140"/>
      <c r="H31" s="141"/>
      <c r="I31" s="142"/>
      <c r="J31" s="140"/>
      <c r="K31" s="141"/>
      <c r="L31" s="141"/>
      <c r="M31" s="141"/>
      <c r="N31" s="141"/>
      <c r="O31" s="141"/>
      <c r="P31" s="141"/>
      <c r="Q31" s="142"/>
    </row>
    <row r="32" spans="1:17" s="115" customFormat="1" ht="17.100000000000001" hidden="1" customHeight="1" thickBot="1" x14ac:dyDescent="0.25">
      <c r="A32" s="135" t="s">
        <v>320</v>
      </c>
      <c r="B32" s="88" t="s">
        <v>321</v>
      </c>
      <c r="C32" s="137"/>
      <c r="D32" s="148">
        <f>SUM(E32:F32)</f>
        <v>0</v>
      </c>
      <c r="E32" s="139"/>
      <c r="F32" s="138"/>
      <c r="G32" s="140"/>
      <c r="H32" s="141"/>
      <c r="I32" s="142"/>
      <c r="J32" s="140"/>
      <c r="K32" s="141"/>
      <c r="L32" s="141"/>
      <c r="M32" s="141"/>
      <c r="N32" s="141"/>
      <c r="O32" s="141"/>
      <c r="P32" s="141"/>
      <c r="Q32" s="142"/>
    </row>
    <row r="33" spans="1:17" ht="24" customHeight="1" thickBot="1" x14ac:dyDescent="0.25">
      <c r="A33" s="122"/>
      <c r="B33" s="149" t="s">
        <v>322</v>
      </c>
      <c r="C33" s="118"/>
      <c r="D33" s="121">
        <f>D34+D40+D43+D78+D79</f>
        <v>4464</v>
      </c>
      <c r="E33" s="120">
        <f>SUM(E34+E40+E43)</f>
        <v>3428</v>
      </c>
      <c r="F33" s="121">
        <f>SUM(G33:I33)</f>
        <v>640</v>
      </c>
      <c r="G33" s="98">
        <f>SUM(G34+G40+G43)</f>
        <v>335</v>
      </c>
      <c r="H33" s="80">
        <f>SUM(H34+H40+H43)</f>
        <v>275</v>
      </c>
      <c r="I33" s="150">
        <f>SUM(I34+I40+I43)</f>
        <v>30</v>
      </c>
      <c r="J33" s="98">
        <f>J34+J43+J40</f>
        <v>80</v>
      </c>
      <c r="K33" s="80">
        <f t="shared" ref="K33:Q33" si="1">K34+K43+K40</f>
        <v>80</v>
      </c>
      <c r="L33" s="80">
        <f t="shared" si="1"/>
        <v>80</v>
      </c>
      <c r="M33" s="80">
        <f t="shared" si="1"/>
        <v>80</v>
      </c>
      <c r="N33" s="80">
        <f t="shared" si="1"/>
        <v>80</v>
      </c>
      <c r="O33" s="80">
        <f t="shared" si="1"/>
        <v>80</v>
      </c>
      <c r="P33" s="80">
        <f t="shared" si="1"/>
        <v>80</v>
      </c>
      <c r="Q33" s="151">
        <f t="shared" si="1"/>
        <v>80</v>
      </c>
    </row>
    <row r="34" spans="1:17" ht="24" customHeight="1" thickBot="1" x14ac:dyDescent="0.25">
      <c r="A34" s="122" t="s">
        <v>49</v>
      </c>
      <c r="B34" s="149" t="s">
        <v>233</v>
      </c>
      <c r="C34" s="152"/>
      <c r="D34" s="121">
        <f>D35+D36+D37+D38+D39</f>
        <v>476</v>
      </c>
      <c r="E34" s="120">
        <f>SUM(E35:E39)</f>
        <v>404</v>
      </c>
      <c r="F34" s="121">
        <f>SUM(G34:I34)</f>
        <v>72</v>
      </c>
      <c r="G34" s="98">
        <f>SUM(G35:G39)</f>
        <v>54</v>
      </c>
      <c r="H34" s="80">
        <f>SUM(H35:H39)</f>
        <v>18</v>
      </c>
      <c r="I34" s="80">
        <f>SUM(I35:I39)</f>
        <v>0</v>
      </c>
      <c r="J34" s="153">
        <f>SUM(J35:J39)</f>
        <v>22</v>
      </c>
      <c r="K34" s="154">
        <f t="shared" ref="K34:P34" si="2">SUM(K35:K39)</f>
        <v>18</v>
      </c>
      <c r="L34" s="154">
        <f t="shared" si="2"/>
        <v>4</v>
      </c>
      <c r="M34" s="154">
        <f t="shared" si="2"/>
        <v>4</v>
      </c>
      <c r="N34" s="154">
        <f t="shared" si="2"/>
        <v>4</v>
      </c>
      <c r="O34" s="154">
        <f t="shared" si="2"/>
        <v>4</v>
      </c>
      <c r="P34" s="154">
        <f t="shared" si="2"/>
        <v>8</v>
      </c>
      <c r="Q34" s="155">
        <f>SUM(Q35:Q39)</f>
        <v>8</v>
      </c>
    </row>
    <row r="35" spans="1:17" ht="17.100000000000001" customHeight="1" x14ac:dyDescent="0.2">
      <c r="A35" s="156" t="s">
        <v>50</v>
      </c>
      <c r="B35" s="157" t="s">
        <v>67</v>
      </c>
      <c r="C35" s="158" t="s">
        <v>367</v>
      </c>
      <c r="D35" s="159">
        <v>48</v>
      </c>
      <c r="E35" s="160">
        <f>D35-F35</f>
        <v>34</v>
      </c>
      <c r="F35" s="159">
        <f>SUM(J35:Q35)</f>
        <v>14</v>
      </c>
      <c r="G35" s="112">
        <f t="shared" ref="G35:G38" si="3">F35-H35</f>
        <v>14</v>
      </c>
      <c r="H35" s="161"/>
      <c r="I35" s="162"/>
      <c r="J35" s="93">
        <v>7</v>
      </c>
      <c r="K35" s="86">
        <v>7</v>
      </c>
      <c r="L35" s="86"/>
      <c r="M35" s="86"/>
      <c r="N35" s="86"/>
      <c r="O35" s="86"/>
      <c r="P35" s="86"/>
      <c r="Q35" s="163"/>
    </row>
    <row r="36" spans="1:17" ht="17.100000000000001" customHeight="1" x14ac:dyDescent="0.2">
      <c r="A36" s="164" t="s">
        <v>51</v>
      </c>
      <c r="B36" s="144" t="s">
        <v>68</v>
      </c>
      <c r="C36" s="165" t="s">
        <v>367</v>
      </c>
      <c r="D36" s="306">
        <v>48</v>
      </c>
      <c r="E36" s="168">
        <f t="shared" ref="E36:E39" si="4">D36-F36</f>
        <v>34</v>
      </c>
      <c r="F36" s="283">
        <f t="shared" ref="F36:F38" si="5">SUM(J36:Q36)</f>
        <v>14</v>
      </c>
      <c r="G36" s="167">
        <f t="shared" si="3"/>
        <v>14</v>
      </c>
      <c r="H36" s="168"/>
      <c r="I36" s="169"/>
      <c r="J36" s="94">
        <v>7</v>
      </c>
      <c r="K36" s="77">
        <v>7</v>
      </c>
      <c r="L36" s="77"/>
      <c r="M36" s="77"/>
      <c r="N36" s="77"/>
      <c r="O36" s="77"/>
      <c r="P36" s="77"/>
      <c r="Q36" s="170"/>
    </row>
    <row r="37" spans="1:17" ht="17.100000000000001" customHeight="1" x14ac:dyDescent="0.2">
      <c r="A37" s="164" t="s">
        <v>52</v>
      </c>
      <c r="B37" s="144" t="s">
        <v>69</v>
      </c>
      <c r="C37" s="165" t="s">
        <v>351</v>
      </c>
      <c r="D37" s="306">
        <v>172</v>
      </c>
      <c r="E37" s="168">
        <f t="shared" si="4"/>
        <v>140</v>
      </c>
      <c r="F37" s="283">
        <f t="shared" si="5"/>
        <v>32</v>
      </c>
      <c r="G37" s="167">
        <f>F37-H37</f>
        <v>16</v>
      </c>
      <c r="H37" s="168">
        <v>16</v>
      </c>
      <c r="I37" s="169"/>
      <c r="J37" s="94">
        <v>4</v>
      </c>
      <c r="K37" s="77">
        <v>4</v>
      </c>
      <c r="L37" s="77">
        <v>4</v>
      </c>
      <c r="M37" s="77">
        <v>4</v>
      </c>
      <c r="N37" s="77">
        <v>4</v>
      </c>
      <c r="O37" s="77">
        <v>4</v>
      </c>
      <c r="P37" s="77">
        <v>4</v>
      </c>
      <c r="Q37" s="170">
        <v>4</v>
      </c>
    </row>
    <row r="38" spans="1:17" ht="17.100000000000001" customHeight="1" x14ac:dyDescent="0.2">
      <c r="A38" s="171" t="s">
        <v>53</v>
      </c>
      <c r="B38" s="172" t="s">
        <v>70</v>
      </c>
      <c r="C38" s="173" t="s">
        <v>352</v>
      </c>
      <c r="D38" s="307">
        <v>162</v>
      </c>
      <c r="E38" s="168">
        <f t="shared" si="4"/>
        <v>158</v>
      </c>
      <c r="F38" s="203">
        <f t="shared" si="5"/>
        <v>4</v>
      </c>
      <c r="G38" s="167">
        <f t="shared" si="3"/>
        <v>4</v>
      </c>
      <c r="H38" s="175"/>
      <c r="I38" s="176"/>
      <c r="J38" s="95">
        <v>4</v>
      </c>
      <c r="K38" s="79"/>
      <c r="L38" s="79"/>
      <c r="M38" s="79"/>
      <c r="N38" s="79"/>
      <c r="O38" s="79"/>
      <c r="P38" s="79"/>
      <c r="Q38" s="177"/>
    </row>
    <row r="39" spans="1:17" ht="17.100000000000001" customHeight="1" thickBot="1" x14ac:dyDescent="0.25">
      <c r="A39" s="178" t="s">
        <v>380</v>
      </c>
      <c r="B39" s="178" t="s">
        <v>381</v>
      </c>
      <c r="C39" s="179" t="s">
        <v>382</v>
      </c>
      <c r="D39" s="167">
        <v>46</v>
      </c>
      <c r="E39" s="302">
        <f t="shared" si="4"/>
        <v>38</v>
      </c>
      <c r="F39" s="174">
        <f t="shared" ref="F39" si="6">SUM(J39:Q39)</f>
        <v>8</v>
      </c>
      <c r="G39" s="167">
        <f t="shared" ref="G39" si="7">F39-H39</f>
        <v>6</v>
      </c>
      <c r="H39" s="175">
        <v>2</v>
      </c>
      <c r="I39" s="176"/>
      <c r="J39" s="101"/>
      <c r="K39" s="102"/>
      <c r="L39" s="102"/>
      <c r="M39" s="102"/>
      <c r="N39" s="102"/>
      <c r="O39" s="102"/>
      <c r="P39" s="102">
        <v>4</v>
      </c>
      <c r="Q39" s="180">
        <v>4</v>
      </c>
    </row>
    <row r="40" spans="1:17" s="182" customFormat="1" ht="24" customHeight="1" thickBot="1" x14ac:dyDescent="0.3">
      <c r="A40" s="122" t="s">
        <v>54</v>
      </c>
      <c r="B40" s="149" t="s">
        <v>323</v>
      </c>
      <c r="C40" s="181"/>
      <c r="D40" s="121">
        <f t="shared" ref="D40" si="8">SUM(D41:D42)</f>
        <v>171</v>
      </c>
      <c r="E40" s="120">
        <f t="shared" ref="E40:I40" si="9">SUM(E41:E42)</f>
        <v>134</v>
      </c>
      <c r="F40" s="121">
        <f t="shared" si="9"/>
        <v>37</v>
      </c>
      <c r="G40" s="98">
        <f t="shared" si="9"/>
        <v>19</v>
      </c>
      <c r="H40" s="80">
        <f t="shared" si="9"/>
        <v>18</v>
      </c>
      <c r="I40" s="151">
        <f t="shared" si="9"/>
        <v>0</v>
      </c>
      <c r="J40" s="96">
        <f>SUM(J41:J42)</f>
        <v>26</v>
      </c>
      <c r="K40" s="81">
        <f t="shared" ref="K40:Q40" si="10">SUM(K41:K42)</f>
        <v>11</v>
      </c>
      <c r="L40" s="81">
        <f t="shared" si="10"/>
        <v>0</v>
      </c>
      <c r="M40" s="81">
        <f t="shared" si="10"/>
        <v>0</v>
      </c>
      <c r="N40" s="81">
        <f t="shared" si="10"/>
        <v>0</v>
      </c>
      <c r="O40" s="81">
        <f t="shared" si="10"/>
        <v>0</v>
      </c>
      <c r="P40" s="81">
        <f t="shared" si="10"/>
        <v>0</v>
      </c>
      <c r="Q40" s="97">
        <f t="shared" si="10"/>
        <v>0</v>
      </c>
    </row>
    <row r="41" spans="1:17" ht="17.100000000000001" customHeight="1" x14ac:dyDescent="0.2">
      <c r="A41" s="156" t="s">
        <v>108</v>
      </c>
      <c r="B41" s="183" t="s">
        <v>107</v>
      </c>
      <c r="C41" s="105" t="s">
        <v>353</v>
      </c>
      <c r="D41" s="89">
        <v>97</v>
      </c>
      <c r="E41" s="108">
        <f t="shared" ref="E41:E42" si="11">D41-F41</f>
        <v>74</v>
      </c>
      <c r="F41" s="89">
        <f>SUM(J41:Q41)</f>
        <v>23</v>
      </c>
      <c r="G41" s="109">
        <v>12</v>
      </c>
      <c r="H41" s="184">
        <v>11</v>
      </c>
      <c r="I41" s="185"/>
      <c r="J41" s="92">
        <v>12</v>
      </c>
      <c r="K41" s="75">
        <v>11</v>
      </c>
      <c r="L41" s="75"/>
      <c r="M41" s="75"/>
      <c r="N41" s="75"/>
      <c r="O41" s="75"/>
      <c r="P41" s="75"/>
      <c r="Q41" s="186"/>
    </row>
    <row r="42" spans="1:17" ht="17.100000000000001" customHeight="1" thickBot="1" x14ac:dyDescent="0.25">
      <c r="A42" s="171" t="s">
        <v>129</v>
      </c>
      <c r="B42" s="187" t="s">
        <v>147</v>
      </c>
      <c r="C42" s="188" t="s">
        <v>353</v>
      </c>
      <c r="D42" s="174">
        <v>74</v>
      </c>
      <c r="E42" s="166">
        <f t="shared" si="11"/>
        <v>60</v>
      </c>
      <c r="F42" s="174">
        <f>SUM(J42:Q42)</f>
        <v>14</v>
      </c>
      <c r="G42" s="189">
        <f>F42-H42</f>
        <v>7</v>
      </c>
      <c r="H42" s="190">
        <f>F42/2</f>
        <v>7</v>
      </c>
      <c r="I42" s="191"/>
      <c r="J42" s="95">
        <v>14</v>
      </c>
      <c r="K42" s="79"/>
      <c r="L42" s="79"/>
      <c r="M42" s="79"/>
      <c r="N42" s="79"/>
      <c r="O42" s="79"/>
      <c r="P42" s="79"/>
      <c r="Q42" s="177"/>
    </row>
    <row r="43" spans="1:17" ht="17.100000000000001" customHeight="1" thickBot="1" x14ac:dyDescent="0.25">
      <c r="A43" s="122" t="s">
        <v>55</v>
      </c>
      <c r="B43" s="149" t="s">
        <v>145</v>
      </c>
      <c r="C43" s="118"/>
      <c r="D43" s="121">
        <f t="shared" ref="D43:Q43" si="12">SUM(D44+D57)</f>
        <v>3457</v>
      </c>
      <c r="E43" s="120">
        <f t="shared" si="12"/>
        <v>2890</v>
      </c>
      <c r="F43" s="121">
        <f t="shared" si="12"/>
        <v>531</v>
      </c>
      <c r="G43" s="98">
        <f t="shared" si="12"/>
        <v>262</v>
      </c>
      <c r="H43" s="80">
        <f t="shared" si="12"/>
        <v>239</v>
      </c>
      <c r="I43" s="151">
        <f t="shared" si="12"/>
        <v>30</v>
      </c>
      <c r="J43" s="98">
        <f t="shared" si="12"/>
        <v>32</v>
      </c>
      <c r="K43" s="80">
        <f t="shared" si="12"/>
        <v>51</v>
      </c>
      <c r="L43" s="80">
        <f t="shared" si="12"/>
        <v>76</v>
      </c>
      <c r="M43" s="80">
        <f t="shared" si="12"/>
        <v>76</v>
      </c>
      <c r="N43" s="80">
        <f t="shared" si="12"/>
        <v>76</v>
      </c>
      <c r="O43" s="80">
        <f t="shared" si="12"/>
        <v>76</v>
      </c>
      <c r="P43" s="80">
        <f t="shared" si="12"/>
        <v>72</v>
      </c>
      <c r="Q43" s="151">
        <f t="shared" si="12"/>
        <v>72</v>
      </c>
    </row>
    <row r="44" spans="1:17" ht="17.100000000000001" customHeight="1" thickBot="1" x14ac:dyDescent="0.25">
      <c r="A44" s="192" t="s">
        <v>56</v>
      </c>
      <c r="B44" s="193" t="s">
        <v>109</v>
      </c>
      <c r="C44" s="194"/>
      <c r="D44" s="195">
        <f t="shared" ref="D44:Q44" si="13">SUM(D45:D56)</f>
        <v>972</v>
      </c>
      <c r="E44" s="196">
        <f>SUM(E45:E56)</f>
        <v>767</v>
      </c>
      <c r="F44" s="195">
        <f t="shared" si="13"/>
        <v>205</v>
      </c>
      <c r="G44" s="99">
        <f t="shared" si="13"/>
        <v>103</v>
      </c>
      <c r="H44" s="83">
        <f t="shared" si="13"/>
        <v>102</v>
      </c>
      <c r="I44" s="197">
        <f t="shared" si="13"/>
        <v>0</v>
      </c>
      <c r="J44" s="99">
        <f t="shared" si="13"/>
        <v>20</v>
      </c>
      <c r="K44" s="82">
        <f t="shared" si="13"/>
        <v>40</v>
      </c>
      <c r="L44" s="82">
        <f t="shared" si="13"/>
        <v>23</v>
      </c>
      <c r="M44" s="82">
        <f t="shared" si="13"/>
        <v>14</v>
      </c>
      <c r="N44" s="82">
        <f t="shared" si="13"/>
        <v>26</v>
      </c>
      <c r="O44" s="82">
        <f t="shared" si="13"/>
        <v>26</v>
      </c>
      <c r="P44" s="82">
        <f t="shared" si="13"/>
        <v>28</v>
      </c>
      <c r="Q44" s="100">
        <f t="shared" si="13"/>
        <v>28</v>
      </c>
    </row>
    <row r="45" spans="1:17" ht="17.100000000000001" customHeight="1" x14ac:dyDescent="0.2">
      <c r="A45" s="198" t="s">
        <v>57</v>
      </c>
      <c r="B45" s="183" t="s">
        <v>126</v>
      </c>
      <c r="C45" s="105" t="s">
        <v>377</v>
      </c>
      <c r="D45" s="89">
        <v>111</v>
      </c>
      <c r="E45" s="108">
        <f t="shared" ref="E45:E56" si="14">D45-F45</f>
        <v>68</v>
      </c>
      <c r="F45" s="89">
        <f>SUM(J45:Q45)</f>
        <v>43</v>
      </c>
      <c r="G45" s="109">
        <f t="shared" ref="G45:G51" si="15">F45-H45</f>
        <v>22</v>
      </c>
      <c r="H45" s="184">
        <v>21</v>
      </c>
      <c r="I45" s="185"/>
      <c r="J45" s="92"/>
      <c r="K45" s="75">
        <v>20</v>
      </c>
      <c r="L45" s="75">
        <v>9</v>
      </c>
      <c r="M45" s="75">
        <v>14</v>
      </c>
      <c r="N45" s="75"/>
      <c r="O45" s="75"/>
      <c r="P45" s="75"/>
      <c r="Q45" s="186"/>
    </row>
    <row r="46" spans="1:17" ht="17.100000000000001" customHeight="1" x14ac:dyDescent="0.2">
      <c r="A46" s="199" t="s">
        <v>58</v>
      </c>
      <c r="B46" s="145" t="s">
        <v>324</v>
      </c>
      <c r="C46" s="200" t="s">
        <v>368</v>
      </c>
      <c r="D46" s="306">
        <v>117</v>
      </c>
      <c r="E46" s="168">
        <f t="shared" si="14"/>
        <v>97</v>
      </c>
      <c r="F46" s="316">
        <f t="shared" ref="F46:F52" si="16">SUM(J46:Q46)</f>
        <v>20</v>
      </c>
      <c r="G46" s="167">
        <f t="shared" si="15"/>
        <v>10</v>
      </c>
      <c r="H46" s="168">
        <f t="shared" ref="H46:H52" si="17">F46/2</f>
        <v>10</v>
      </c>
      <c r="I46" s="201"/>
      <c r="J46" s="94"/>
      <c r="K46" s="77"/>
      <c r="L46" s="77"/>
      <c r="M46" s="77"/>
      <c r="N46" s="77">
        <v>10</v>
      </c>
      <c r="O46" s="77">
        <v>10</v>
      </c>
      <c r="P46" s="77"/>
      <c r="Q46" s="170"/>
    </row>
    <row r="47" spans="1:17" ht="24" customHeight="1" x14ac:dyDescent="0.2">
      <c r="A47" s="199" t="s">
        <v>59</v>
      </c>
      <c r="B47" s="145" t="s">
        <v>325</v>
      </c>
      <c r="C47" s="200" t="s">
        <v>347</v>
      </c>
      <c r="D47" s="306">
        <v>69</v>
      </c>
      <c r="E47" s="168">
        <f t="shared" si="14"/>
        <v>57</v>
      </c>
      <c r="F47" s="316">
        <f t="shared" si="16"/>
        <v>12</v>
      </c>
      <c r="G47" s="167">
        <f t="shared" si="15"/>
        <v>6</v>
      </c>
      <c r="H47" s="168">
        <f t="shared" si="17"/>
        <v>6</v>
      </c>
      <c r="I47" s="201"/>
      <c r="J47" s="94"/>
      <c r="K47" s="77"/>
      <c r="L47" s="77"/>
      <c r="M47" s="77"/>
      <c r="N47" s="77"/>
      <c r="O47" s="77"/>
      <c r="P47" s="77">
        <v>6</v>
      </c>
      <c r="Q47" s="170">
        <v>6</v>
      </c>
    </row>
    <row r="48" spans="1:17" ht="17.100000000000001" customHeight="1" x14ac:dyDescent="0.2">
      <c r="A48" s="199" t="s">
        <v>120</v>
      </c>
      <c r="B48" s="145" t="s">
        <v>255</v>
      </c>
      <c r="C48" s="200" t="s">
        <v>368</v>
      </c>
      <c r="D48" s="306">
        <v>145</v>
      </c>
      <c r="E48" s="168">
        <f t="shared" si="14"/>
        <v>125</v>
      </c>
      <c r="F48" s="316">
        <f t="shared" si="16"/>
        <v>20</v>
      </c>
      <c r="G48" s="167">
        <f t="shared" si="15"/>
        <v>10</v>
      </c>
      <c r="H48" s="168">
        <f t="shared" si="17"/>
        <v>10</v>
      </c>
      <c r="I48" s="201"/>
      <c r="J48" s="94"/>
      <c r="K48" s="77"/>
      <c r="L48" s="77"/>
      <c r="M48" s="77"/>
      <c r="N48" s="77">
        <v>10</v>
      </c>
      <c r="O48" s="77">
        <v>10</v>
      </c>
      <c r="P48" s="77"/>
      <c r="Q48" s="170"/>
    </row>
    <row r="49" spans="1:17" ht="17.100000000000001" customHeight="1" x14ac:dyDescent="0.2">
      <c r="A49" s="164" t="s">
        <v>121</v>
      </c>
      <c r="B49" s="202" t="s">
        <v>258</v>
      </c>
      <c r="C49" s="200" t="s">
        <v>367</v>
      </c>
      <c r="D49" s="306">
        <v>75</v>
      </c>
      <c r="E49" s="168">
        <f t="shared" si="14"/>
        <v>55</v>
      </c>
      <c r="F49" s="316">
        <f t="shared" si="16"/>
        <v>20</v>
      </c>
      <c r="G49" s="167">
        <f t="shared" si="15"/>
        <v>10</v>
      </c>
      <c r="H49" s="168">
        <f t="shared" si="17"/>
        <v>10</v>
      </c>
      <c r="I49" s="201"/>
      <c r="J49" s="94">
        <v>10</v>
      </c>
      <c r="K49" s="77">
        <v>10</v>
      </c>
      <c r="L49" s="77"/>
      <c r="M49" s="77"/>
      <c r="N49" s="77"/>
      <c r="O49" s="77"/>
      <c r="P49" s="77"/>
      <c r="Q49" s="170"/>
    </row>
    <row r="50" spans="1:17" ht="25.5" customHeight="1" x14ac:dyDescent="0.2">
      <c r="A50" s="164" t="s">
        <v>122</v>
      </c>
      <c r="B50" s="145" t="s">
        <v>130</v>
      </c>
      <c r="C50" s="200" t="s">
        <v>347</v>
      </c>
      <c r="D50" s="306">
        <v>90</v>
      </c>
      <c r="E50" s="168">
        <f t="shared" si="14"/>
        <v>80</v>
      </c>
      <c r="F50" s="316">
        <f t="shared" si="16"/>
        <v>10</v>
      </c>
      <c r="G50" s="167">
        <f t="shared" si="15"/>
        <v>5</v>
      </c>
      <c r="H50" s="168">
        <f t="shared" si="17"/>
        <v>5</v>
      </c>
      <c r="I50" s="201"/>
      <c r="J50" s="94"/>
      <c r="K50" s="77"/>
      <c r="L50" s="77"/>
      <c r="M50" s="77"/>
      <c r="N50" s="77"/>
      <c r="O50" s="77"/>
      <c r="P50" s="77">
        <v>4</v>
      </c>
      <c r="Q50" s="170">
        <v>6</v>
      </c>
    </row>
    <row r="51" spans="1:17" ht="23.25" customHeight="1" x14ac:dyDescent="0.2">
      <c r="A51" s="164" t="s">
        <v>326</v>
      </c>
      <c r="B51" s="202" t="s">
        <v>149</v>
      </c>
      <c r="C51" s="200" t="s">
        <v>354</v>
      </c>
      <c r="D51" s="306">
        <v>48</v>
      </c>
      <c r="E51" s="168">
        <f t="shared" si="14"/>
        <v>38</v>
      </c>
      <c r="F51" s="316">
        <f t="shared" si="16"/>
        <v>10</v>
      </c>
      <c r="G51" s="167">
        <f t="shared" si="15"/>
        <v>5</v>
      </c>
      <c r="H51" s="168">
        <f t="shared" si="17"/>
        <v>5</v>
      </c>
      <c r="I51" s="201"/>
      <c r="J51" s="94"/>
      <c r="K51" s="77"/>
      <c r="L51" s="77"/>
      <c r="M51" s="77"/>
      <c r="N51" s="77"/>
      <c r="O51" s="77"/>
      <c r="P51" s="77">
        <v>6</v>
      </c>
      <c r="Q51" s="170">
        <v>4</v>
      </c>
    </row>
    <row r="52" spans="1:17" ht="17.100000000000001" customHeight="1" x14ac:dyDescent="0.2">
      <c r="A52" s="164" t="s">
        <v>114</v>
      </c>
      <c r="B52" s="145" t="s">
        <v>127</v>
      </c>
      <c r="C52" s="200" t="s">
        <v>346</v>
      </c>
      <c r="D52" s="306">
        <v>48</v>
      </c>
      <c r="E52" s="168">
        <f t="shared" si="14"/>
        <v>36</v>
      </c>
      <c r="F52" s="316">
        <f t="shared" si="16"/>
        <v>12</v>
      </c>
      <c r="G52" s="167">
        <f>F52-H52</f>
        <v>6</v>
      </c>
      <c r="H52" s="168">
        <f t="shared" si="17"/>
        <v>6</v>
      </c>
      <c r="I52" s="201"/>
      <c r="J52" s="94"/>
      <c r="K52" s="77"/>
      <c r="L52" s="77"/>
      <c r="M52" s="77"/>
      <c r="N52" s="77">
        <v>6</v>
      </c>
      <c r="O52" s="77">
        <v>6</v>
      </c>
      <c r="P52" s="77"/>
      <c r="Q52" s="170"/>
    </row>
    <row r="53" spans="1:17" ht="17.100000000000001" customHeight="1" x14ac:dyDescent="0.2">
      <c r="A53" s="164" t="s">
        <v>115</v>
      </c>
      <c r="B53" s="202" t="s">
        <v>383</v>
      </c>
      <c r="C53" s="200" t="s">
        <v>382</v>
      </c>
      <c r="D53" s="307">
        <v>105</v>
      </c>
      <c r="E53" s="168">
        <f t="shared" si="14"/>
        <v>93</v>
      </c>
      <c r="F53" s="316">
        <f t="shared" ref="F53:F56" si="18">SUM(J53:Q53)</f>
        <v>12</v>
      </c>
      <c r="G53" s="167">
        <f t="shared" ref="G53:G56" si="19">F53-H53</f>
        <v>6</v>
      </c>
      <c r="H53" s="168">
        <f t="shared" ref="H53:H56" si="20">F53/2</f>
        <v>6</v>
      </c>
      <c r="I53" s="203"/>
      <c r="J53" s="95"/>
      <c r="K53" s="79"/>
      <c r="L53" s="79"/>
      <c r="M53" s="79"/>
      <c r="N53" s="79"/>
      <c r="O53" s="79"/>
      <c r="P53" s="78">
        <v>6</v>
      </c>
      <c r="Q53" s="177">
        <v>6</v>
      </c>
    </row>
    <row r="54" spans="1:17" ht="17.100000000000001" customHeight="1" x14ac:dyDescent="0.2">
      <c r="A54" s="164" t="s">
        <v>131</v>
      </c>
      <c r="B54" s="202" t="s">
        <v>385</v>
      </c>
      <c r="C54" s="200" t="s">
        <v>382</v>
      </c>
      <c r="D54" s="307">
        <v>57</v>
      </c>
      <c r="E54" s="168">
        <f t="shared" si="14"/>
        <v>45</v>
      </c>
      <c r="F54" s="316">
        <f t="shared" si="18"/>
        <v>12</v>
      </c>
      <c r="G54" s="167">
        <f t="shared" si="19"/>
        <v>6</v>
      </c>
      <c r="H54" s="168">
        <f t="shared" si="20"/>
        <v>6</v>
      </c>
      <c r="I54" s="203"/>
      <c r="J54" s="95"/>
      <c r="K54" s="79"/>
      <c r="L54" s="79"/>
      <c r="M54" s="79"/>
      <c r="N54" s="79"/>
      <c r="O54" s="79"/>
      <c r="P54" s="78">
        <v>6</v>
      </c>
      <c r="Q54" s="177">
        <v>6</v>
      </c>
    </row>
    <row r="55" spans="1:17" ht="17.100000000000001" customHeight="1" x14ac:dyDescent="0.2">
      <c r="A55" s="164" t="s">
        <v>206</v>
      </c>
      <c r="B55" s="202" t="s">
        <v>327</v>
      </c>
      <c r="C55" s="200" t="s">
        <v>353</v>
      </c>
      <c r="D55" s="307">
        <v>68</v>
      </c>
      <c r="E55" s="168">
        <f t="shared" si="14"/>
        <v>48</v>
      </c>
      <c r="F55" s="316">
        <f t="shared" si="18"/>
        <v>20</v>
      </c>
      <c r="G55" s="167">
        <f t="shared" si="19"/>
        <v>10</v>
      </c>
      <c r="H55" s="168">
        <f t="shared" si="20"/>
        <v>10</v>
      </c>
      <c r="I55" s="203"/>
      <c r="J55" s="95">
        <v>10</v>
      </c>
      <c r="K55" s="79">
        <v>10</v>
      </c>
      <c r="L55" s="79"/>
      <c r="M55" s="79"/>
      <c r="N55" s="79"/>
      <c r="O55" s="79"/>
      <c r="P55" s="78"/>
      <c r="Q55" s="177"/>
    </row>
    <row r="56" spans="1:17" ht="17.100000000000001" customHeight="1" thickBot="1" x14ac:dyDescent="0.25">
      <c r="A56" s="164" t="s">
        <v>384</v>
      </c>
      <c r="B56" s="202" t="s">
        <v>203</v>
      </c>
      <c r="C56" s="200" t="s">
        <v>370</v>
      </c>
      <c r="D56" s="204">
        <v>39</v>
      </c>
      <c r="E56" s="302">
        <f t="shared" si="14"/>
        <v>25</v>
      </c>
      <c r="F56" s="89">
        <f t="shared" si="18"/>
        <v>14</v>
      </c>
      <c r="G56" s="167">
        <f t="shared" si="19"/>
        <v>7</v>
      </c>
      <c r="H56" s="168">
        <f t="shared" si="20"/>
        <v>7</v>
      </c>
      <c r="I56" s="203"/>
      <c r="J56" s="95"/>
      <c r="K56" s="79"/>
      <c r="L56" s="79">
        <v>14</v>
      </c>
      <c r="M56" s="79"/>
      <c r="N56" s="79"/>
      <c r="O56" s="79"/>
      <c r="P56" s="78"/>
      <c r="Q56" s="177"/>
    </row>
    <row r="57" spans="1:17" s="206" customFormat="1" ht="17.100000000000001" customHeight="1" thickBot="1" x14ac:dyDescent="0.35">
      <c r="A57" s="122" t="s">
        <v>60</v>
      </c>
      <c r="B57" s="149" t="s">
        <v>110</v>
      </c>
      <c r="C57" s="205"/>
      <c r="D57" s="121">
        <f t="shared" ref="D57:Q57" si="21">SUM(D58+D66+D69+D73)</f>
        <v>2485</v>
      </c>
      <c r="E57" s="120">
        <f t="shared" si="21"/>
        <v>2123</v>
      </c>
      <c r="F57" s="127">
        <f t="shared" si="21"/>
        <v>326</v>
      </c>
      <c r="G57" s="98">
        <f t="shared" si="21"/>
        <v>159</v>
      </c>
      <c r="H57" s="80">
        <f t="shared" si="21"/>
        <v>137</v>
      </c>
      <c r="I57" s="151">
        <f t="shared" si="21"/>
        <v>30</v>
      </c>
      <c r="J57" s="98">
        <f t="shared" si="21"/>
        <v>12</v>
      </c>
      <c r="K57" s="80">
        <f t="shared" si="21"/>
        <v>11</v>
      </c>
      <c r="L57" s="80">
        <f t="shared" si="21"/>
        <v>53</v>
      </c>
      <c r="M57" s="80">
        <f t="shared" si="21"/>
        <v>62</v>
      </c>
      <c r="N57" s="80">
        <f t="shared" si="21"/>
        <v>50</v>
      </c>
      <c r="O57" s="80">
        <f t="shared" si="21"/>
        <v>50</v>
      </c>
      <c r="P57" s="80">
        <f t="shared" si="21"/>
        <v>44</v>
      </c>
      <c r="Q57" s="151">
        <f t="shared" si="21"/>
        <v>44</v>
      </c>
    </row>
    <row r="58" spans="1:17" ht="49.5" customHeight="1" thickBot="1" x14ac:dyDescent="0.25">
      <c r="A58" s="122" t="s">
        <v>61</v>
      </c>
      <c r="B58" s="149" t="s">
        <v>393</v>
      </c>
      <c r="C58" s="118" t="s">
        <v>406</v>
      </c>
      <c r="D58" s="266">
        <f>SUM(D59:D65)</f>
        <v>1340</v>
      </c>
      <c r="E58" s="266">
        <f>SUM(E59:E65)</f>
        <v>1110</v>
      </c>
      <c r="F58" s="266">
        <f t="shared" ref="F58" si="22">SUM(F59:F63)</f>
        <v>194</v>
      </c>
      <c r="G58" s="266">
        <f>SUM(G59:G63)</f>
        <v>85</v>
      </c>
      <c r="H58" s="266">
        <f t="shared" ref="H58:I58" si="23">SUM(H59:H63)</f>
        <v>79</v>
      </c>
      <c r="I58" s="266">
        <f t="shared" si="23"/>
        <v>30</v>
      </c>
      <c r="J58" s="153">
        <f>SUM(J59+J60+J61+J62+J63)</f>
        <v>0</v>
      </c>
      <c r="K58" s="266">
        <f t="shared" ref="K58:Q58" si="24">SUM(K59+K60+K61+K62+K63)</f>
        <v>0</v>
      </c>
      <c r="L58" s="266">
        <f t="shared" si="24"/>
        <v>36</v>
      </c>
      <c r="M58" s="266">
        <f t="shared" si="24"/>
        <v>52</v>
      </c>
      <c r="N58" s="266">
        <f t="shared" si="24"/>
        <v>26</v>
      </c>
      <c r="O58" s="266">
        <f t="shared" si="24"/>
        <v>30</v>
      </c>
      <c r="P58" s="266">
        <f t="shared" si="24"/>
        <v>26</v>
      </c>
      <c r="Q58" s="270">
        <f t="shared" si="24"/>
        <v>24</v>
      </c>
    </row>
    <row r="59" spans="1:17" ht="17.100000000000001" customHeight="1" x14ac:dyDescent="0.2">
      <c r="A59" s="156" t="s">
        <v>62</v>
      </c>
      <c r="B59" s="183" t="s">
        <v>150</v>
      </c>
      <c r="C59" s="211" t="s">
        <v>371</v>
      </c>
      <c r="D59" s="271">
        <v>231</v>
      </c>
      <c r="E59" s="304">
        <f>D59-F59</f>
        <v>185</v>
      </c>
      <c r="F59" s="305">
        <f>L59+M59+N59+O59+P59+Q59</f>
        <v>46</v>
      </c>
      <c r="G59" s="310">
        <f t="shared" ref="G59:G63" si="25">F59-H59</f>
        <v>23</v>
      </c>
      <c r="H59" s="161">
        <f t="shared" ref="H59:H63" si="26">F59/2</f>
        <v>23</v>
      </c>
      <c r="I59" s="269"/>
      <c r="J59" s="85"/>
      <c r="K59" s="86"/>
      <c r="L59" s="86">
        <v>20</v>
      </c>
      <c r="M59" s="86">
        <v>26</v>
      </c>
      <c r="N59" s="86"/>
      <c r="O59" s="86"/>
      <c r="P59" s="86"/>
      <c r="Q59" s="163"/>
    </row>
    <row r="60" spans="1:17" ht="17.100000000000001" customHeight="1" x14ac:dyDescent="0.2">
      <c r="A60" s="156" t="s">
        <v>63</v>
      </c>
      <c r="B60" s="183" t="s">
        <v>386</v>
      </c>
      <c r="C60" s="313" t="s">
        <v>394</v>
      </c>
      <c r="D60" s="303">
        <v>90</v>
      </c>
      <c r="E60" s="168">
        <f t="shared" ref="E60:E63" si="27">D60-F60</f>
        <v>80</v>
      </c>
      <c r="F60" s="283">
        <f>L60+M60+N60+O60+P60+Q60</f>
        <v>10</v>
      </c>
      <c r="G60" s="309">
        <f t="shared" si="25"/>
        <v>10</v>
      </c>
      <c r="H60" s="184"/>
      <c r="I60" s="185"/>
      <c r="J60" s="74"/>
      <c r="K60" s="75"/>
      <c r="L60" s="75"/>
      <c r="M60" s="75"/>
      <c r="N60" s="75"/>
      <c r="O60" s="75"/>
      <c r="P60" s="75">
        <v>10</v>
      </c>
      <c r="Q60" s="186"/>
    </row>
    <row r="61" spans="1:17" ht="36.75" customHeight="1" x14ac:dyDescent="0.2">
      <c r="A61" s="156" t="s">
        <v>151</v>
      </c>
      <c r="B61" s="145" t="s">
        <v>274</v>
      </c>
      <c r="C61" s="165" t="s">
        <v>372</v>
      </c>
      <c r="D61" s="306">
        <v>262</v>
      </c>
      <c r="E61" s="168">
        <f t="shared" si="27"/>
        <v>216</v>
      </c>
      <c r="F61" s="283">
        <f>L61+M61+N61+O61+P61+Q61</f>
        <v>46</v>
      </c>
      <c r="G61" s="311">
        <f>F61-H61-I61</f>
        <v>6</v>
      </c>
      <c r="H61" s="168">
        <v>10</v>
      </c>
      <c r="I61" s="185">
        <v>30</v>
      </c>
      <c r="J61" s="74"/>
      <c r="K61" s="75"/>
      <c r="L61" s="75"/>
      <c r="M61" s="75"/>
      <c r="N61" s="75">
        <v>10</v>
      </c>
      <c r="O61" s="75">
        <v>14</v>
      </c>
      <c r="P61" s="75">
        <v>8</v>
      </c>
      <c r="Q61" s="186">
        <v>14</v>
      </c>
    </row>
    <row r="62" spans="1:17" ht="26.25" customHeight="1" x14ac:dyDescent="0.2">
      <c r="A62" s="156" t="s">
        <v>152</v>
      </c>
      <c r="B62" s="145" t="s">
        <v>276</v>
      </c>
      <c r="C62" s="165" t="s">
        <v>371</v>
      </c>
      <c r="D62" s="306">
        <v>189</v>
      </c>
      <c r="E62" s="168">
        <f t="shared" si="27"/>
        <v>147</v>
      </c>
      <c r="F62" s="283">
        <f>L62+M62+N62+O62+P62+Q62</f>
        <v>42</v>
      </c>
      <c r="G62" s="311">
        <f t="shared" si="25"/>
        <v>21</v>
      </c>
      <c r="H62" s="168">
        <f t="shared" si="26"/>
        <v>21</v>
      </c>
      <c r="I62" s="185"/>
      <c r="J62" s="74"/>
      <c r="K62" s="75"/>
      <c r="L62" s="75">
        <v>16</v>
      </c>
      <c r="M62" s="75">
        <v>26</v>
      </c>
      <c r="N62" s="75"/>
      <c r="O62" s="75"/>
      <c r="P62" s="75"/>
      <c r="Q62" s="186"/>
    </row>
    <row r="63" spans="1:17" ht="25.5" customHeight="1" x14ac:dyDescent="0.2">
      <c r="A63" s="156" t="s">
        <v>388</v>
      </c>
      <c r="B63" s="145" t="s">
        <v>153</v>
      </c>
      <c r="C63" s="165" t="s">
        <v>373</v>
      </c>
      <c r="D63" s="306">
        <v>208</v>
      </c>
      <c r="E63" s="168">
        <f t="shared" si="27"/>
        <v>158</v>
      </c>
      <c r="F63" s="283">
        <f>L63+M63+N63+O63+P63+Q63</f>
        <v>50</v>
      </c>
      <c r="G63" s="311">
        <f t="shared" si="25"/>
        <v>25</v>
      </c>
      <c r="H63" s="168">
        <f t="shared" si="26"/>
        <v>25</v>
      </c>
      <c r="I63" s="201"/>
      <c r="J63" s="76"/>
      <c r="K63" s="77"/>
      <c r="L63" s="77"/>
      <c r="M63" s="77"/>
      <c r="N63" s="77">
        <v>16</v>
      </c>
      <c r="O63" s="77">
        <v>16</v>
      </c>
      <c r="P63" s="77">
        <v>8</v>
      </c>
      <c r="Q63" s="170">
        <v>10</v>
      </c>
    </row>
    <row r="64" spans="1:17" ht="24" customHeight="1" x14ac:dyDescent="0.2">
      <c r="A64" s="164" t="s">
        <v>328</v>
      </c>
      <c r="B64" s="87" t="s">
        <v>387</v>
      </c>
      <c r="C64" s="313" t="s">
        <v>390</v>
      </c>
      <c r="D64" s="209">
        <f>F64</f>
        <v>36</v>
      </c>
      <c r="E64" s="168"/>
      <c r="F64" s="283">
        <f t="shared" ref="F64:F65" si="28">L64+M64+N64+O64+P64+Q64</f>
        <v>36</v>
      </c>
      <c r="G64" s="309"/>
      <c r="H64" s="168"/>
      <c r="I64" s="201"/>
      <c r="J64" s="76"/>
      <c r="K64" s="77"/>
      <c r="L64" s="77"/>
      <c r="M64" s="77"/>
      <c r="N64" s="77"/>
      <c r="O64" s="77"/>
      <c r="P64" s="77"/>
      <c r="Q64" s="170">
        <v>36</v>
      </c>
    </row>
    <row r="65" spans="1:17" ht="24.75" customHeight="1" thickBot="1" x14ac:dyDescent="0.25">
      <c r="A65" s="171" t="s">
        <v>329</v>
      </c>
      <c r="B65" s="88" t="s">
        <v>116</v>
      </c>
      <c r="C65" s="313" t="s">
        <v>390</v>
      </c>
      <c r="D65" s="167">
        <f>F65</f>
        <v>324</v>
      </c>
      <c r="E65" s="168">
        <f>F65</f>
        <v>324</v>
      </c>
      <c r="F65" s="203">
        <f t="shared" si="28"/>
        <v>324</v>
      </c>
      <c r="G65" s="312"/>
      <c r="H65" s="190"/>
      <c r="I65" s="191"/>
      <c r="J65" s="272"/>
      <c r="K65" s="102"/>
      <c r="L65" s="102"/>
      <c r="M65" s="102"/>
      <c r="N65" s="102"/>
      <c r="O65" s="102">
        <v>144</v>
      </c>
      <c r="P65" s="102">
        <v>108</v>
      </c>
      <c r="Q65" s="180">
        <v>72</v>
      </c>
    </row>
    <row r="66" spans="1:17" ht="25.5" customHeight="1" thickBot="1" x14ac:dyDescent="0.25">
      <c r="A66" s="122" t="s">
        <v>64</v>
      </c>
      <c r="B66" s="149" t="s">
        <v>330</v>
      </c>
      <c r="C66" s="314" t="s">
        <v>406</v>
      </c>
      <c r="D66" s="315">
        <f>SUM(D67:D68)</f>
        <v>254</v>
      </c>
      <c r="E66" s="80">
        <f>SUM(E67:E68)</f>
        <v>226</v>
      </c>
      <c r="F66" s="301">
        <f t="shared" ref="F66:Q66" si="29">SUM(F67)</f>
        <v>28</v>
      </c>
      <c r="G66" s="98">
        <f t="shared" si="29"/>
        <v>22</v>
      </c>
      <c r="H66" s="80">
        <f t="shared" si="29"/>
        <v>6</v>
      </c>
      <c r="I66" s="151">
        <f t="shared" si="29"/>
        <v>0</v>
      </c>
      <c r="J66" s="98">
        <f>SUM(J67)</f>
        <v>0</v>
      </c>
      <c r="K66" s="80">
        <f t="shared" si="29"/>
        <v>0</v>
      </c>
      <c r="L66" s="80">
        <f t="shared" si="29"/>
        <v>0</v>
      </c>
      <c r="M66" s="80">
        <f t="shared" si="29"/>
        <v>0</v>
      </c>
      <c r="N66" s="80">
        <f t="shared" si="29"/>
        <v>0</v>
      </c>
      <c r="O66" s="80">
        <f t="shared" si="29"/>
        <v>10</v>
      </c>
      <c r="P66" s="80">
        <f t="shared" si="29"/>
        <v>8</v>
      </c>
      <c r="Q66" s="151">
        <f t="shared" si="29"/>
        <v>10</v>
      </c>
    </row>
    <row r="67" spans="1:17" ht="39" customHeight="1" x14ac:dyDescent="0.2">
      <c r="A67" s="198" t="s">
        <v>111</v>
      </c>
      <c r="B67" s="183" t="s">
        <v>280</v>
      </c>
      <c r="C67" s="211" t="s">
        <v>374</v>
      </c>
      <c r="D67" s="89">
        <v>182</v>
      </c>
      <c r="E67" s="302">
        <f>D67-F67</f>
        <v>154</v>
      </c>
      <c r="F67" s="89">
        <f>L67+M67+N67+O67+P67+Q67</f>
        <v>28</v>
      </c>
      <c r="G67" s="167">
        <f t="shared" ref="G67" si="30">F67-H67</f>
        <v>22</v>
      </c>
      <c r="H67" s="184">
        <v>6</v>
      </c>
      <c r="I67" s="185"/>
      <c r="J67" s="92"/>
      <c r="K67" s="75"/>
      <c r="L67" s="75"/>
      <c r="M67" s="75"/>
      <c r="N67" s="75"/>
      <c r="O67" s="75">
        <v>10</v>
      </c>
      <c r="P67" s="75">
        <v>8</v>
      </c>
      <c r="Q67" s="186">
        <v>10</v>
      </c>
    </row>
    <row r="68" spans="1:17" ht="25.5" customHeight="1" thickBot="1" x14ac:dyDescent="0.25">
      <c r="A68" s="171" t="s">
        <v>331</v>
      </c>
      <c r="B68" s="202" t="s">
        <v>116</v>
      </c>
      <c r="C68" s="91" t="s">
        <v>390</v>
      </c>
      <c r="D68" s="90">
        <f>F68</f>
        <v>72</v>
      </c>
      <c r="E68" s="166">
        <f>F68</f>
        <v>72</v>
      </c>
      <c r="F68" s="174">
        <f>SUM(L68:Q68)</f>
        <v>72</v>
      </c>
      <c r="G68" s="167"/>
      <c r="H68" s="175"/>
      <c r="I68" s="210"/>
      <c r="J68" s="95"/>
      <c r="K68" s="79"/>
      <c r="L68" s="79"/>
      <c r="M68" s="79"/>
      <c r="N68" s="79"/>
      <c r="O68" s="79"/>
      <c r="P68" s="79">
        <v>72</v>
      </c>
      <c r="Q68" s="177"/>
    </row>
    <row r="69" spans="1:17" ht="25.5" customHeight="1" thickBot="1" x14ac:dyDescent="0.25">
      <c r="A69" s="273" t="s">
        <v>65</v>
      </c>
      <c r="B69" s="275" t="s">
        <v>154</v>
      </c>
      <c r="C69" s="274" t="s">
        <v>406</v>
      </c>
      <c r="D69" s="127">
        <f>SUM(D70:D72)</f>
        <v>341</v>
      </c>
      <c r="E69" s="127">
        <f>SUM(E70:E72)</f>
        <v>301</v>
      </c>
      <c r="F69" s="127">
        <f>SUM(F70:F71)</f>
        <v>40</v>
      </c>
      <c r="G69" s="127">
        <f t="shared" ref="G69:I69" si="31">SUM(G70:G71)</f>
        <v>20</v>
      </c>
      <c r="H69" s="127">
        <f t="shared" si="31"/>
        <v>20</v>
      </c>
      <c r="I69" s="127">
        <f t="shared" si="31"/>
        <v>0</v>
      </c>
      <c r="J69" s="98">
        <f>J70+J71</f>
        <v>0</v>
      </c>
      <c r="K69" s="80">
        <f t="shared" ref="K69:Q69" si="32">K70+K71</f>
        <v>0</v>
      </c>
      <c r="L69" s="80">
        <f t="shared" si="32"/>
        <v>0</v>
      </c>
      <c r="M69" s="80">
        <f t="shared" si="32"/>
        <v>0</v>
      </c>
      <c r="N69" s="80">
        <f t="shared" si="32"/>
        <v>10</v>
      </c>
      <c r="O69" s="80">
        <f t="shared" si="32"/>
        <v>10</v>
      </c>
      <c r="P69" s="80">
        <f t="shared" si="32"/>
        <v>10</v>
      </c>
      <c r="Q69" s="151">
        <f t="shared" si="32"/>
        <v>10</v>
      </c>
    </row>
    <row r="70" spans="1:17" ht="25.5" customHeight="1" x14ac:dyDescent="0.2">
      <c r="A70" s="276" t="s">
        <v>132</v>
      </c>
      <c r="B70" s="279" t="s">
        <v>148</v>
      </c>
      <c r="C70" s="213" t="s">
        <v>369</v>
      </c>
      <c r="D70" s="159">
        <v>181</v>
      </c>
      <c r="E70" s="308">
        <f>D70-F70</f>
        <v>161</v>
      </c>
      <c r="F70" s="159">
        <f t="shared" ref="F70" si="33">SUM(J70:Q70)</f>
        <v>20</v>
      </c>
      <c r="G70" s="268">
        <f t="shared" ref="G70" si="34">F70-H70</f>
        <v>10</v>
      </c>
      <c r="H70" s="161">
        <f t="shared" ref="H70" si="35">F70/2</f>
        <v>10</v>
      </c>
      <c r="I70" s="162"/>
      <c r="J70" s="92"/>
      <c r="K70" s="75"/>
      <c r="L70" s="75"/>
      <c r="M70" s="75"/>
      <c r="N70" s="75">
        <v>10</v>
      </c>
      <c r="O70" s="75">
        <v>10</v>
      </c>
      <c r="P70" s="75"/>
      <c r="Q70" s="186"/>
    </row>
    <row r="71" spans="1:17" ht="25.5" customHeight="1" x14ac:dyDescent="0.2">
      <c r="A71" s="277" t="s">
        <v>395</v>
      </c>
      <c r="B71" s="280" t="s">
        <v>155</v>
      </c>
      <c r="C71" s="200" t="s">
        <v>374</v>
      </c>
      <c r="D71" s="306">
        <v>124</v>
      </c>
      <c r="E71" s="168">
        <f>D71-F71</f>
        <v>104</v>
      </c>
      <c r="F71" s="283">
        <f>L71+M71+N71+O71+P71+Q71</f>
        <v>20</v>
      </c>
      <c r="G71" s="209">
        <f>F71-H71</f>
        <v>10</v>
      </c>
      <c r="H71" s="168">
        <f>F71/2</f>
        <v>10</v>
      </c>
      <c r="I71" s="169"/>
      <c r="J71" s="94"/>
      <c r="K71" s="77"/>
      <c r="L71" s="77"/>
      <c r="M71" s="77"/>
      <c r="N71" s="77"/>
      <c r="O71" s="77"/>
      <c r="P71" s="77">
        <v>10</v>
      </c>
      <c r="Q71" s="170">
        <v>10</v>
      </c>
    </row>
    <row r="72" spans="1:17" ht="25.5" customHeight="1" thickBot="1" x14ac:dyDescent="0.25">
      <c r="A72" s="278" t="s">
        <v>332</v>
      </c>
      <c r="B72" s="281" t="s">
        <v>116</v>
      </c>
      <c r="C72" s="216" t="s">
        <v>390</v>
      </c>
      <c r="D72" s="267">
        <f>F72</f>
        <v>36</v>
      </c>
      <c r="E72" s="284">
        <f>F72</f>
        <v>36</v>
      </c>
      <c r="F72" s="267">
        <f>SUM(L72:Q72)</f>
        <v>36</v>
      </c>
      <c r="G72" s="189"/>
      <c r="H72" s="190"/>
      <c r="I72" s="282"/>
      <c r="J72" s="101"/>
      <c r="K72" s="102"/>
      <c r="L72" s="102"/>
      <c r="M72" s="102"/>
      <c r="N72" s="102"/>
      <c r="O72" s="102"/>
      <c r="P72" s="102"/>
      <c r="Q72" s="180">
        <v>36</v>
      </c>
    </row>
    <row r="73" spans="1:17" ht="39" customHeight="1" thickBot="1" x14ac:dyDescent="0.25">
      <c r="A73" s="192" t="s">
        <v>133</v>
      </c>
      <c r="B73" s="193" t="s">
        <v>128</v>
      </c>
      <c r="C73" s="194" t="s">
        <v>405</v>
      </c>
      <c r="D73" s="195">
        <f>SUM(D74:D76)</f>
        <v>550</v>
      </c>
      <c r="E73" s="195">
        <f>SUM(E74:E76)</f>
        <v>486</v>
      </c>
      <c r="F73" s="195">
        <f t="shared" ref="F73:I73" si="36">SUM(F74)</f>
        <v>64</v>
      </c>
      <c r="G73" s="99">
        <f>SUM(G74)</f>
        <v>32</v>
      </c>
      <c r="H73" s="83">
        <f t="shared" si="36"/>
        <v>32</v>
      </c>
      <c r="I73" s="197">
        <f t="shared" si="36"/>
        <v>0</v>
      </c>
      <c r="J73" s="99">
        <f>SUM(J74)</f>
        <v>12</v>
      </c>
      <c r="K73" s="82">
        <f t="shared" ref="K73:Q73" si="37">SUM(K74)</f>
        <v>11</v>
      </c>
      <c r="L73" s="82">
        <f t="shared" si="37"/>
        <v>17</v>
      </c>
      <c r="M73" s="82">
        <f t="shared" si="37"/>
        <v>10</v>
      </c>
      <c r="N73" s="82">
        <f t="shared" si="37"/>
        <v>14</v>
      </c>
      <c r="O73" s="82">
        <f t="shared" si="37"/>
        <v>0</v>
      </c>
      <c r="P73" s="82">
        <f t="shared" si="37"/>
        <v>0</v>
      </c>
      <c r="Q73" s="100">
        <f t="shared" si="37"/>
        <v>0</v>
      </c>
    </row>
    <row r="74" spans="1:17" ht="39.75" customHeight="1" x14ac:dyDescent="0.2">
      <c r="A74" s="215" t="s">
        <v>402</v>
      </c>
      <c r="B74" s="183" t="s">
        <v>389</v>
      </c>
      <c r="C74" s="207" t="s">
        <v>375</v>
      </c>
      <c r="D74" s="107">
        <v>190</v>
      </c>
      <c r="E74" s="108">
        <f>D74-F74</f>
        <v>126</v>
      </c>
      <c r="F74" s="89">
        <f>J74+K74+L74+M74+N74+O74+P74+Q74</f>
        <v>64</v>
      </c>
      <c r="G74" s="214">
        <f>F74- (H74+I74)</f>
        <v>32</v>
      </c>
      <c r="H74" s="184">
        <f>F74/2</f>
        <v>32</v>
      </c>
      <c r="I74" s="185"/>
      <c r="J74" s="92">
        <v>12</v>
      </c>
      <c r="K74" s="75">
        <v>11</v>
      </c>
      <c r="L74" s="75">
        <v>17</v>
      </c>
      <c r="M74" s="75">
        <v>10</v>
      </c>
      <c r="N74" s="75">
        <v>14</v>
      </c>
      <c r="O74" s="75"/>
      <c r="P74" s="75"/>
      <c r="Q74" s="186"/>
    </row>
    <row r="75" spans="1:17" ht="17.100000000000001" customHeight="1" x14ac:dyDescent="0.2">
      <c r="A75" s="156" t="s">
        <v>403</v>
      </c>
      <c r="B75" s="145" t="s">
        <v>22</v>
      </c>
      <c r="C75" s="91" t="s">
        <v>391</v>
      </c>
      <c r="D75" s="90">
        <f>F75</f>
        <v>216</v>
      </c>
      <c r="E75" s="208">
        <f>F75</f>
        <v>216</v>
      </c>
      <c r="F75" s="90">
        <f>SUM(L75:Q75)</f>
        <v>216</v>
      </c>
      <c r="G75" s="209"/>
      <c r="H75" s="168"/>
      <c r="I75" s="201"/>
      <c r="J75" s="94"/>
      <c r="K75" s="77"/>
      <c r="L75" s="77"/>
      <c r="M75" s="77">
        <v>108</v>
      </c>
      <c r="N75" s="77">
        <v>108</v>
      </c>
      <c r="O75" s="77"/>
      <c r="P75" s="77"/>
      <c r="Q75" s="170"/>
    </row>
    <row r="76" spans="1:17" ht="27" customHeight="1" thickBot="1" x14ac:dyDescent="0.25">
      <c r="A76" s="171" t="s">
        <v>404</v>
      </c>
      <c r="B76" s="202" t="s">
        <v>116</v>
      </c>
      <c r="C76" s="216" t="s">
        <v>392</v>
      </c>
      <c r="D76" s="90">
        <f>F76</f>
        <v>144</v>
      </c>
      <c r="E76" s="166">
        <f>F76</f>
        <v>144</v>
      </c>
      <c r="F76" s="174">
        <f>SUM(L76:Q76)</f>
        <v>144</v>
      </c>
      <c r="G76" s="167"/>
      <c r="H76" s="175"/>
      <c r="I76" s="210"/>
      <c r="J76" s="101"/>
      <c r="K76" s="102"/>
      <c r="L76" s="102"/>
      <c r="M76" s="102"/>
      <c r="N76" s="102"/>
      <c r="O76" s="102">
        <v>144</v>
      </c>
      <c r="P76" s="102"/>
      <c r="Q76" s="180"/>
    </row>
    <row r="77" spans="1:17" ht="17.100000000000001" customHeight="1" thickBot="1" x14ac:dyDescent="0.25">
      <c r="A77" s="294"/>
      <c r="B77" s="299" t="s">
        <v>333</v>
      </c>
      <c r="C77" s="118"/>
      <c r="D77" s="217">
        <f>D33</f>
        <v>4464</v>
      </c>
      <c r="E77" s="218">
        <f t="shared" ref="E77:Q77" si="38">E33+E16</f>
        <v>3428</v>
      </c>
      <c r="F77" s="217">
        <f t="shared" si="38"/>
        <v>640</v>
      </c>
      <c r="G77" s="219">
        <f t="shared" si="38"/>
        <v>335</v>
      </c>
      <c r="H77" s="220">
        <f t="shared" si="38"/>
        <v>275</v>
      </c>
      <c r="I77" s="221">
        <f t="shared" si="38"/>
        <v>30</v>
      </c>
      <c r="J77" s="219">
        <f t="shared" si="38"/>
        <v>80</v>
      </c>
      <c r="K77" s="220">
        <f t="shared" si="38"/>
        <v>80</v>
      </c>
      <c r="L77" s="220">
        <f t="shared" si="38"/>
        <v>80</v>
      </c>
      <c r="M77" s="220">
        <f t="shared" si="38"/>
        <v>80</v>
      </c>
      <c r="N77" s="220">
        <f t="shared" si="38"/>
        <v>80</v>
      </c>
      <c r="O77" s="220">
        <f t="shared" si="38"/>
        <v>80</v>
      </c>
      <c r="P77" s="220">
        <f t="shared" si="38"/>
        <v>80</v>
      </c>
      <c r="Q77" s="221">
        <f t="shared" si="38"/>
        <v>80</v>
      </c>
    </row>
    <row r="78" spans="1:17" ht="25.5" customHeight="1" x14ac:dyDescent="0.2">
      <c r="A78" s="212" t="s">
        <v>334</v>
      </c>
      <c r="B78" s="295" t="s">
        <v>335</v>
      </c>
      <c r="C78" s="290"/>
      <c r="D78" s="222">
        <v>144</v>
      </c>
      <c r="E78" s="223"/>
      <c r="F78" s="89"/>
      <c r="G78" s="224"/>
      <c r="H78" s="225"/>
      <c r="I78" s="185"/>
      <c r="J78" s="92"/>
      <c r="K78" s="75"/>
      <c r="L78" s="75"/>
      <c r="M78" s="75"/>
      <c r="N78" s="75"/>
      <c r="O78" s="75"/>
      <c r="P78" s="75"/>
      <c r="Q78" s="186">
        <v>144</v>
      </c>
    </row>
    <row r="79" spans="1:17" ht="27.75" customHeight="1" x14ac:dyDescent="0.2">
      <c r="A79" s="226" t="s">
        <v>66</v>
      </c>
      <c r="B79" s="296" t="s">
        <v>336</v>
      </c>
      <c r="C79" s="291"/>
      <c r="D79" s="227">
        <v>216</v>
      </c>
      <c r="E79" s="208"/>
      <c r="F79" s="90"/>
      <c r="G79" s="209"/>
      <c r="H79" s="168"/>
      <c r="I79" s="201"/>
      <c r="J79" s="94"/>
      <c r="K79" s="77"/>
      <c r="L79" s="77"/>
      <c r="M79" s="77"/>
      <c r="N79" s="77"/>
      <c r="O79" s="77"/>
      <c r="P79" s="77"/>
      <c r="Q79" s="170">
        <v>216</v>
      </c>
    </row>
    <row r="80" spans="1:17" ht="13.5" x14ac:dyDescent="0.2">
      <c r="A80" s="226"/>
      <c r="B80" s="297" t="s">
        <v>396</v>
      </c>
      <c r="C80" s="292"/>
      <c r="D80" s="204">
        <v>72</v>
      </c>
      <c r="E80" s="166"/>
      <c r="F80" s="174"/>
      <c r="G80" s="167"/>
      <c r="H80" s="175"/>
      <c r="I80" s="210"/>
      <c r="J80" s="95"/>
      <c r="K80" s="79"/>
      <c r="L80" s="79"/>
      <c r="M80" s="79"/>
      <c r="N80" s="79"/>
      <c r="O80" s="79"/>
      <c r="P80" s="79"/>
      <c r="Q80" s="177">
        <v>72</v>
      </c>
    </row>
    <row r="81" spans="1:18" ht="13.5" x14ac:dyDescent="0.2">
      <c r="A81" s="226"/>
      <c r="B81" s="297" t="s">
        <v>397</v>
      </c>
      <c r="C81" s="292"/>
      <c r="D81" s="204">
        <v>144</v>
      </c>
      <c r="E81" s="166"/>
      <c r="F81" s="174"/>
      <c r="G81" s="167"/>
      <c r="H81" s="175"/>
      <c r="I81" s="210"/>
      <c r="J81" s="95"/>
      <c r="K81" s="79"/>
      <c r="L81" s="79"/>
      <c r="M81" s="79"/>
      <c r="N81" s="79"/>
      <c r="O81" s="79"/>
      <c r="P81" s="79"/>
      <c r="Q81" s="177">
        <v>144</v>
      </c>
    </row>
    <row r="82" spans="1:18" ht="17.100000000000001" customHeight="1" thickBot="1" x14ac:dyDescent="0.25">
      <c r="A82" s="228" t="s">
        <v>20</v>
      </c>
      <c r="B82" s="298" t="s">
        <v>337</v>
      </c>
      <c r="C82" s="293"/>
      <c r="D82" s="229"/>
      <c r="E82" s="166"/>
      <c r="F82" s="230" t="s">
        <v>338</v>
      </c>
      <c r="G82" s="167"/>
      <c r="H82" s="175"/>
      <c r="I82" s="210"/>
      <c r="J82" s="101"/>
      <c r="K82" s="102"/>
      <c r="L82" s="102"/>
      <c r="M82" s="102"/>
      <c r="N82" s="102"/>
      <c r="O82" s="102"/>
      <c r="P82" s="102"/>
      <c r="Q82" s="180"/>
    </row>
    <row r="83" spans="1:18" ht="17.100000000000001" customHeight="1" thickBot="1" x14ac:dyDescent="0.25">
      <c r="A83" s="466" t="s">
        <v>36</v>
      </c>
      <c r="B83" s="467"/>
      <c r="C83" s="468"/>
      <c r="D83" s="468"/>
      <c r="E83" s="468"/>
      <c r="F83" s="231"/>
      <c r="G83" s="232"/>
      <c r="H83" s="233"/>
      <c r="I83" s="234"/>
      <c r="J83" s="235"/>
      <c r="K83" s="236"/>
      <c r="L83" s="236"/>
      <c r="M83" s="236"/>
      <c r="N83" s="236"/>
      <c r="O83" s="236"/>
      <c r="P83" s="236"/>
      <c r="Q83" s="237"/>
    </row>
    <row r="84" spans="1:18" ht="17.100000000000001" customHeight="1" x14ac:dyDescent="0.2">
      <c r="A84" s="469" t="s">
        <v>379</v>
      </c>
      <c r="B84" s="470"/>
      <c r="C84" s="470"/>
      <c r="D84" s="470"/>
      <c r="E84" s="470"/>
      <c r="F84" s="473" t="s">
        <v>35</v>
      </c>
      <c r="G84" s="476" t="s">
        <v>339</v>
      </c>
      <c r="H84" s="477"/>
      <c r="I84" s="478"/>
      <c r="J84" s="238">
        <v>9</v>
      </c>
      <c r="K84" s="239">
        <v>8</v>
      </c>
      <c r="L84" s="239">
        <v>6</v>
      </c>
      <c r="M84" s="239">
        <v>5</v>
      </c>
      <c r="N84" s="239">
        <v>8</v>
      </c>
      <c r="O84" s="239">
        <v>8</v>
      </c>
      <c r="P84" s="239">
        <v>12</v>
      </c>
      <c r="Q84" s="240">
        <v>11</v>
      </c>
    </row>
    <row r="85" spans="1:18" ht="17.100000000000001" customHeight="1" x14ac:dyDescent="0.2">
      <c r="A85" s="471"/>
      <c r="B85" s="472"/>
      <c r="C85" s="472"/>
      <c r="D85" s="472"/>
      <c r="E85" s="472"/>
      <c r="F85" s="474"/>
      <c r="G85" s="479" t="s">
        <v>71</v>
      </c>
      <c r="H85" s="480"/>
      <c r="I85" s="481"/>
      <c r="J85" s="238">
        <f>J64+J75</f>
        <v>0</v>
      </c>
      <c r="K85" s="238">
        <f t="shared" ref="K85:Q85" si="39">K64+K75</f>
        <v>0</v>
      </c>
      <c r="L85" s="238">
        <f t="shared" si="39"/>
        <v>0</v>
      </c>
      <c r="M85" s="238">
        <f t="shared" si="39"/>
        <v>108</v>
      </c>
      <c r="N85" s="238">
        <f t="shared" si="39"/>
        <v>108</v>
      </c>
      <c r="O85" s="238">
        <f t="shared" si="39"/>
        <v>0</v>
      </c>
      <c r="P85" s="238">
        <f t="shared" si="39"/>
        <v>0</v>
      </c>
      <c r="Q85" s="238">
        <f t="shared" si="39"/>
        <v>36</v>
      </c>
    </row>
    <row r="86" spans="1:18" ht="22.5" customHeight="1" x14ac:dyDescent="0.2">
      <c r="A86" s="482" t="s">
        <v>340</v>
      </c>
      <c r="B86" s="472"/>
      <c r="C86" s="241"/>
      <c r="D86" s="242"/>
      <c r="E86" s="243"/>
      <c r="F86" s="474"/>
      <c r="G86" s="483" t="s">
        <v>350</v>
      </c>
      <c r="H86" s="484"/>
      <c r="I86" s="485"/>
      <c r="J86" s="238">
        <f t="shared" ref="J86:Q86" si="40">J65+J68+J72+J76</f>
        <v>0</v>
      </c>
      <c r="K86" s="239">
        <f t="shared" si="40"/>
        <v>0</v>
      </c>
      <c r="L86" s="239">
        <f t="shared" si="40"/>
        <v>0</v>
      </c>
      <c r="M86" s="239">
        <f t="shared" si="40"/>
        <v>0</v>
      </c>
      <c r="N86" s="239">
        <f t="shared" si="40"/>
        <v>0</v>
      </c>
      <c r="O86" s="239">
        <f t="shared" si="40"/>
        <v>288</v>
      </c>
      <c r="P86" s="239">
        <f t="shared" si="40"/>
        <v>180</v>
      </c>
      <c r="Q86" s="240">
        <f t="shared" si="40"/>
        <v>108</v>
      </c>
      <c r="R86" s="244"/>
    </row>
    <row r="87" spans="1:18" s="252" customFormat="1" ht="17.100000000000001" customHeight="1" x14ac:dyDescent="0.2">
      <c r="A87" s="245"/>
      <c r="B87" s="246"/>
      <c r="C87" s="247"/>
      <c r="D87" s="242"/>
      <c r="E87" s="242"/>
      <c r="F87" s="474"/>
      <c r="G87" s="489" t="s">
        <v>348</v>
      </c>
      <c r="H87" s="490"/>
      <c r="I87" s="491"/>
      <c r="J87" s="248">
        <f>J78</f>
        <v>0</v>
      </c>
      <c r="K87" s="249">
        <f t="shared" ref="K87:Q87" si="41">K78</f>
        <v>0</v>
      </c>
      <c r="L87" s="249">
        <f t="shared" si="41"/>
        <v>0</v>
      </c>
      <c r="M87" s="249">
        <f t="shared" si="41"/>
        <v>0</v>
      </c>
      <c r="N87" s="249">
        <f t="shared" si="41"/>
        <v>0</v>
      </c>
      <c r="O87" s="249">
        <f t="shared" si="41"/>
        <v>0</v>
      </c>
      <c r="P87" s="249">
        <f t="shared" si="41"/>
        <v>0</v>
      </c>
      <c r="Q87" s="250">
        <f t="shared" si="41"/>
        <v>144</v>
      </c>
      <c r="R87" s="251"/>
    </row>
    <row r="88" spans="1:18" s="252" customFormat="1" ht="17.100000000000001" customHeight="1" x14ac:dyDescent="0.2">
      <c r="A88" s="245"/>
      <c r="B88" s="246"/>
      <c r="C88" s="247"/>
      <c r="D88" s="253"/>
      <c r="E88" s="242"/>
      <c r="F88" s="474"/>
      <c r="G88" s="489" t="s">
        <v>349</v>
      </c>
      <c r="H88" s="490"/>
      <c r="I88" s="491"/>
      <c r="J88" s="248">
        <v>0</v>
      </c>
      <c r="K88" s="249">
        <v>4</v>
      </c>
      <c r="L88" s="249">
        <v>0</v>
      </c>
      <c r="M88" s="249">
        <v>3</v>
      </c>
      <c r="N88" s="249">
        <v>0</v>
      </c>
      <c r="O88" s="249">
        <v>4</v>
      </c>
      <c r="P88" s="249">
        <v>0</v>
      </c>
      <c r="Q88" s="250">
        <v>3</v>
      </c>
      <c r="R88" s="251"/>
    </row>
    <row r="89" spans="1:18" ht="17.100000000000001" customHeight="1" x14ac:dyDescent="0.2">
      <c r="A89" s="486" t="s">
        <v>341</v>
      </c>
      <c r="B89" s="472"/>
      <c r="C89" s="472"/>
      <c r="D89" s="472"/>
      <c r="E89" s="472"/>
      <c r="F89" s="474"/>
      <c r="G89" s="479" t="s">
        <v>72</v>
      </c>
      <c r="H89" s="480"/>
      <c r="I89" s="481"/>
      <c r="J89" s="72">
        <v>0</v>
      </c>
      <c r="K89" s="68">
        <v>0</v>
      </c>
      <c r="L89" s="68">
        <v>0</v>
      </c>
      <c r="M89" s="68">
        <v>2</v>
      </c>
      <c r="N89" s="68">
        <v>1</v>
      </c>
      <c r="O89" s="68">
        <v>2</v>
      </c>
      <c r="P89" s="68">
        <v>0</v>
      </c>
      <c r="Q89" s="69">
        <v>4</v>
      </c>
    </row>
    <row r="90" spans="1:18" ht="21.75" customHeight="1" x14ac:dyDescent="0.2">
      <c r="A90" s="285"/>
      <c r="B90" s="286"/>
      <c r="C90" s="286"/>
      <c r="D90" s="286"/>
      <c r="E90" s="286"/>
      <c r="F90" s="474"/>
      <c r="G90" s="492" t="s">
        <v>398</v>
      </c>
      <c r="H90" s="493"/>
      <c r="I90" s="494"/>
      <c r="J90" s="287">
        <v>0</v>
      </c>
      <c r="K90" s="288">
        <v>0</v>
      </c>
      <c r="L90" s="288">
        <v>0</v>
      </c>
      <c r="M90" s="288">
        <v>0</v>
      </c>
      <c r="N90" s="288">
        <v>1</v>
      </c>
      <c r="O90" s="288">
        <v>0</v>
      </c>
      <c r="P90" s="288">
        <v>0</v>
      </c>
      <c r="Q90" s="289">
        <v>3</v>
      </c>
    </row>
    <row r="91" spans="1:18" ht="17.100000000000001" customHeight="1" thickBot="1" x14ac:dyDescent="0.25">
      <c r="A91" s="487" t="s">
        <v>376</v>
      </c>
      <c r="B91" s="488"/>
      <c r="C91" s="488"/>
      <c r="D91" s="488"/>
      <c r="E91" s="488"/>
      <c r="F91" s="475"/>
      <c r="G91" s="463" t="s">
        <v>342</v>
      </c>
      <c r="H91" s="464"/>
      <c r="I91" s="465"/>
      <c r="J91" s="73">
        <v>1</v>
      </c>
      <c r="K91" s="70">
        <v>7</v>
      </c>
      <c r="L91" s="70">
        <v>1</v>
      </c>
      <c r="M91" s="70">
        <v>3</v>
      </c>
      <c r="N91" s="70">
        <v>1</v>
      </c>
      <c r="O91" s="70">
        <v>4</v>
      </c>
      <c r="P91" s="70">
        <v>1</v>
      </c>
      <c r="Q91" s="71">
        <v>9</v>
      </c>
    </row>
    <row r="92" spans="1:18" ht="15" x14ac:dyDescent="0.25">
      <c r="A92" s="254"/>
      <c r="B92" s="255"/>
      <c r="C92" s="256"/>
      <c r="D92" s="257"/>
      <c r="E92" s="258"/>
      <c r="F92" s="258"/>
      <c r="G92" s="258"/>
      <c r="H92" s="258"/>
      <c r="I92" s="258"/>
      <c r="J92" s="259"/>
      <c r="K92" s="259"/>
      <c r="L92" s="259"/>
      <c r="M92" s="259"/>
      <c r="N92" s="259"/>
      <c r="O92" s="259"/>
      <c r="P92" s="259"/>
      <c r="Q92" s="259"/>
    </row>
    <row r="93" spans="1:18" s="252" customFormat="1" ht="40.5" customHeight="1" x14ac:dyDescent="0.25">
      <c r="A93" s="260" t="s">
        <v>366</v>
      </c>
      <c r="B93" s="260"/>
      <c r="C93" s="261"/>
      <c r="D93" s="261"/>
      <c r="E93" s="261"/>
      <c r="F93" s="261"/>
      <c r="G93" s="261"/>
      <c r="H93" s="261"/>
      <c r="I93" s="261"/>
      <c r="J93" s="260"/>
      <c r="K93" s="260"/>
      <c r="L93" s="260"/>
      <c r="M93" s="260"/>
      <c r="N93" s="260"/>
      <c r="O93" s="260"/>
      <c r="P93" s="260"/>
      <c r="Q93" s="260"/>
    </row>
    <row r="94" spans="1:18" s="252" customFormat="1" ht="26.25" customHeight="1" x14ac:dyDescent="0.25">
      <c r="A94" s="461" t="s">
        <v>400</v>
      </c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</row>
    <row r="95" spans="1:18" ht="18" customHeight="1" x14ac:dyDescent="0.25">
      <c r="A95" s="262" t="s">
        <v>401</v>
      </c>
    </row>
  </sheetData>
  <protectedRanges>
    <protectedRange password="CA9C" sqref="E33:I33 E40:Q40 E44:Q44 E34:Q34" name="Диапазон1"/>
    <protectedRange password="CA9C" sqref="D40 D44 D33:D34" name="Диапазон1_1"/>
  </protectedRanges>
  <mergeCells count="41">
    <mergeCell ref="A94:Q94"/>
    <mergeCell ref="G91:I91"/>
    <mergeCell ref="A83:E83"/>
    <mergeCell ref="A84:E85"/>
    <mergeCell ref="F84:F91"/>
    <mergeCell ref="G84:I84"/>
    <mergeCell ref="G85:I85"/>
    <mergeCell ref="A86:B86"/>
    <mergeCell ref="G86:I86"/>
    <mergeCell ref="A89:E89"/>
    <mergeCell ref="G89:I89"/>
    <mergeCell ref="A91:E91"/>
    <mergeCell ref="G88:I88"/>
    <mergeCell ref="G87:I87"/>
    <mergeCell ref="G90:I90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</mergeCells>
  <pageMargins left="0.39370078740157483" right="0.39370078740157483" top="0.39370078740157483" bottom="0.39370078740157483" header="0.11811023622047245" footer="0"/>
  <pageSetup paperSize="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2.75" x14ac:dyDescent="0.2"/>
  <cols>
    <col min="1" max="1" width="8.7109375" style="40" customWidth="1"/>
    <col min="2" max="2" width="145.7109375" customWidth="1"/>
  </cols>
  <sheetData>
    <row r="1" spans="1:2" ht="30.75" customHeight="1" x14ac:dyDescent="0.2">
      <c r="A1" s="408" t="s">
        <v>164</v>
      </c>
      <c r="B1" s="408"/>
    </row>
    <row r="2" spans="1:2" ht="26.25" customHeight="1" x14ac:dyDescent="0.2">
      <c r="A2" s="409" t="s">
        <v>165</v>
      </c>
      <c r="B2" s="409"/>
    </row>
    <row r="3" spans="1:2" ht="16.5" customHeight="1" x14ac:dyDescent="0.2">
      <c r="A3" s="59" t="s">
        <v>200</v>
      </c>
      <c r="B3" s="59" t="s">
        <v>166</v>
      </c>
    </row>
    <row r="4" spans="1:2" ht="16.5" customHeight="1" x14ac:dyDescent="0.2">
      <c r="A4" s="59"/>
      <c r="B4" s="60" t="s">
        <v>167</v>
      </c>
    </row>
    <row r="5" spans="1:2" ht="16.5" customHeight="1" x14ac:dyDescent="0.2">
      <c r="A5" s="61">
        <v>1</v>
      </c>
      <c r="B5" s="62" t="s">
        <v>168</v>
      </c>
    </row>
    <row r="6" spans="1:2" ht="16.5" customHeight="1" x14ac:dyDescent="0.2">
      <c r="A6" s="61">
        <v>2</v>
      </c>
      <c r="B6" s="63" t="s">
        <v>199</v>
      </c>
    </row>
    <row r="7" spans="1:2" ht="16.5" customHeight="1" x14ac:dyDescent="0.2">
      <c r="A7" s="61">
        <v>3</v>
      </c>
      <c r="B7" s="62" t="s">
        <v>169</v>
      </c>
    </row>
    <row r="8" spans="1:2" ht="16.5" customHeight="1" x14ac:dyDescent="0.2">
      <c r="A8" s="61">
        <v>4</v>
      </c>
      <c r="B8" s="62" t="s">
        <v>170</v>
      </c>
    </row>
    <row r="9" spans="1:2" ht="16.5" customHeight="1" x14ac:dyDescent="0.2">
      <c r="A9" s="61">
        <v>5</v>
      </c>
      <c r="B9" s="62" t="s">
        <v>171</v>
      </c>
    </row>
    <row r="10" spans="1:2" ht="16.5" customHeight="1" x14ac:dyDescent="0.2">
      <c r="A10" s="61">
        <v>6</v>
      </c>
      <c r="B10" s="62" t="s">
        <v>172</v>
      </c>
    </row>
    <row r="11" spans="1:2" ht="16.5" customHeight="1" x14ac:dyDescent="0.2">
      <c r="A11" s="61">
        <v>7</v>
      </c>
      <c r="B11" s="62" t="s">
        <v>173</v>
      </c>
    </row>
    <row r="12" spans="1:2" ht="16.5" customHeight="1" x14ac:dyDescent="0.2">
      <c r="A12" s="61">
        <v>8</v>
      </c>
      <c r="B12" s="62" t="s">
        <v>174</v>
      </c>
    </row>
    <row r="13" spans="1:2" ht="16.5" customHeight="1" x14ac:dyDescent="0.2">
      <c r="A13" s="61">
        <v>9</v>
      </c>
      <c r="B13" s="62" t="s">
        <v>175</v>
      </c>
    </row>
    <row r="14" spans="1:2" ht="16.5" customHeight="1" x14ac:dyDescent="0.2">
      <c r="A14" s="61">
        <v>10</v>
      </c>
      <c r="B14" s="62" t="s">
        <v>176</v>
      </c>
    </row>
    <row r="15" spans="1:2" ht="16.5" customHeight="1" x14ac:dyDescent="0.2">
      <c r="A15" s="61">
        <v>11</v>
      </c>
      <c r="B15" s="62" t="s">
        <v>177</v>
      </c>
    </row>
    <row r="16" spans="1:2" ht="16.5" customHeight="1" x14ac:dyDescent="0.2">
      <c r="A16" s="61">
        <v>12</v>
      </c>
      <c r="B16" s="62" t="s">
        <v>178</v>
      </c>
    </row>
    <row r="17" spans="1:2" ht="16.5" customHeight="1" x14ac:dyDescent="0.2">
      <c r="A17" s="61">
        <v>13</v>
      </c>
      <c r="B17" s="62" t="s">
        <v>179</v>
      </c>
    </row>
    <row r="18" spans="1:2" ht="16.5" customHeight="1" x14ac:dyDescent="0.2">
      <c r="A18" s="61">
        <v>14</v>
      </c>
      <c r="B18" s="62" t="s">
        <v>180</v>
      </c>
    </row>
    <row r="19" spans="1:2" ht="16.5" customHeight="1" x14ac:dyDescent="0.2">
      <c r="A19" s="61"/>
      <c r="B19" s="60" t="s">
        <v>181</v>
      </c>
    </row>
    <row r="20" spans="1:2" ht="16.5" customHeight="1" x14ac:dyDescent="0.2">
      <c r="A20" s="61">
        <v>1</v>
      </c>
      <c r="B20" s="64" t="s">
        <v>182</v>
      </c>
    </row>
    <row r="21" spans="1:2" ht="16.5" customHeight="1" x14ac:dyDescent="0.2">
      <c r="A21" s="61">
        <v>2</v>
      </c>
      <c r="B21" s="64" t="s">
        <v>183</v>
      </c>
    </row>
    <row r="22" spans="1:2" ht="16.5" customHeight="1" x14ac:dyDescent="0.2">
      <c r="A22" s="61">
        <v>3</v>
      </c>
      <c r="B22" s="64" t="s">
        <v>184</v>
      </c>
    </row>
    <row r="23" spans="1:2" ht="16.5" customHeight="1" x14ac:dyDescent="0.2">
      <c r="A23" s="61">
        <v>4</v>
      </c>
      <c r="B23" s="64" t="s">
        <v>185</v>
      </c>
    </row>
    <row r="24" spans="1:2" ht="16.5" customHeight="1" x14ac:dyDescent="0.2">
      <c r="A24" s="61">
        <v>5</v>
      </c>
      <c r="B24" s="64" t="s">
        <v>186</v>
      </c>
    </row>
    <row r="25" spans="1:2" ht="16.5" customHeight="1" x14ac:dyDescent="0.2">
      <c r="A25" s="61">
        <v>6</v>
      </c>
      <c r="B25" s="64" t="s">
        <v>187</v>
      </c>
    </row>
    <row r="26" spans="1:2" ht="16.5" customHeight="1" x14ac:dyDescent="0.2">
      <c r="A26" s="61">
        <v>7</v>
      </c>
      <c r="B26" s="64" t="s">
        <v>188</v>
      </c>
    </row>
    <row r="27" spans="1:2" ht="16.5" customHeight="1" x14ac:dyDescent="0.2">
      <c r="A27" s="61"/>
      <c r="B27" s="60" t="s">
        <v>189</v>
      </c>
    </row>
    <row r="28" spans="1:2" ht="16.5" customHeight="1" x14ac:dyDescent="0.2">
      <c r="A28" s="61">
        <v>1</v>
      </c>
      <c r="B28" s="64" t="s">
        <v>190</v>
      </c>
    </row>
    <row r="29" spans="1:2" ht="16.5" customHeight="1" x14ac:dyDescent="0.2">
      <c r="A29" s="61">
        <v>2</v>
      </c>
      <c r="B29" s="64" t="s">
        <v>191</v>
      </c>
    </row>
    <row r="30" spans="1:2" ht="16.5" customHeight="1" x14ac:dyDescent="0.2">
      <c r="A30" s="61"/>
      <c r="B30" s="60" t="s">
        <v>192</v>
      </c>
    </row>
    <row r="31" spans="1:2" ht="16.5" customHeight="1" x14ac:dyDescent="0.2">
      <c r="A31" s="61">
        <v>1</v>
      </c>
      <c r="B31" s="64" t="s">
        <v>193</v>
      </c>
    </row>
    <row r="32" spans="1:2" ht="16.5" customHeight="1" x14ac:dyDescent="0.2">
      <c r="A32" s="61">
        <v>2</v>
      </c>
      <c r="B32" s="64" t="s">
        <v>194</v>
      </c>
    </row>
    <row r="33" spans="1:2" ht="16.5" customHeight="1" x14ac:dyDescent="0.2">
      <c r="A33" s="61">
        <v>3</v>
      </c>
      <c r="B33" s="64" t="s">
        <v>195</v>
      </c>
    </row>
    <row r="34" spans="1:2" ht="16.5" customHeight="1" x14ac:dyDescent="0.2">
      <c r="A34" s="61"/>
      <c r="B34" s="60" t="s">
        <v>196</v>
      </c>
    </row>
    <row r="35" spans="1:2" ht="16.5" customHeight="1" x14ac:dyDescent="0.2">
      <c r="A35" s="61">
        <v>1</v>
      </c>
      <c r="B35" s="64" t="s">
        <v>197</v>
      </c>
    </row>
    <row r="36" spans="1:2" ht="16.5" customHeight="1" x14ac:dyDescent="0.2">
      <c r="A36" s="61">
        <v>2</v>
      </c>
      <c r="B36" s="64" t="s">
        <v>198</v>
      </c>
    </row>
    <row r="37" spans="1:2" ht="15" x14ac:dyDescent="0.2">
      <c r="A37" s="41"/>
    </row>
    <row r="38" spans="1:2" ht="15" x14ac:dyDescent="0.2">
      <c r="A38" s="41"/>
    </row>
    <row r="39" spans="1:2" ht="15" x14ac:dyDescent="0.2">
      <c r="A39" s="41"/>
    </row>
    <row r="40" spans="1:2" ht="15" x14ac:dyDescent="0.2">
      <c r="A40" s="41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>
    <row r="1" spans="1:1" x14ac:dyDescent="0.2">
      <c r="A1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B32" sqref="A1:C32"/>
    </sheetView>
  </sheetViews>
  <sheetFormatPr defaultRowHeight="15" x14ac:dyDescent="0.25"/>
  <cols>
    <col min="1" max="1" width="12.5703125" style="42" customWidth="1"/>
    <col min="2" max="2" width="65" style="44" customWidth="1"/>
    <col min="3" max="3" width="50.85546875" style="46" customWidth="1"/>
  </cols>
  <sheetData>
    <row r="1" spans="1:3" ht="14.25" x14ac:dyDescent="0.2">
      <c r="A1" s="501" t="s">
        <v>232</v>
      </c>
      <c r="B1" s="501"/>
      <c r="C1" s="501"/>
    </row>
    <row r="2" spans="1:3" x14ac:dyDescent="0.2">
      <c r="A2" s="47" t="s">
        <v>49</v>
      </c>
      <c r="B2" s="501" t="s">
        <v>233</v>
      </c>
      <c r="C2" s="501"/>
    </row>
    <row r="3" spans="1:3" x14ac:dyDescent="0.25">
      <c r="A3" s="45" t="s">
        <v>234</v>
      </c>
      <c r="B3" s="47" t="s">
        <v>67</v>
      </c>
      <c r="C3" s="48" t="s">
        <v>235</v>
      </c>
    </row>
    <row r="4" spans="1:3" x14ac:dyDescent="0.25">
      <c r="A4" s="45" t="s">
        <v>236</v>
      </c>
      <c r="B4" s="47" t="s">
        <v>68</v>
      </c>
      <c r="C4" s="48" t="s">
        <v>235</v>
      </c>
    </row>
    <row r="5" spans="1:3" x14ac:dyDescent="0.25">
      <c r="A5" s="45" t="s">
        <v>237</v>
      </c>
      <c r="B5" s="47" t="s">
        <v>69</v>
      </c>
      <c r="C5" s="48" t="s">
        <v>235</v>
      </c>
    </row>
    <row r="6" spans="1:3" x14ac:dyDescent="0.25">
      <c r="A6" s="45" t="s">
        <v>238</v>
      </c>
      <c r="B6" s="47" t="s">
        <v>70</v>
      </c>
      <c r="C6" s="48" t="s">
        <v>239</v>
      </c>
    </row>
    <row r="7" spans="1:3" x14ac:dyDescent="0.2">
      <c r="A7" s="47" t="s">
        <v>54</v>
      </c>
      <c r="B7" s="501" t="s">
        <v>240</v>
      </c>
      <c r="C7" s="501"/>
    </row>
    <row r="8" spans="1:3" x14ac:dyDescent="0.2">
      <c r="A8" s="45" t="s">
        <v>241</v>
      </c>
      <c r="B8" s="47" t="s">
        <v>242</v>
      </c>
      <c r="C8" s="45" t="s">
        <v>243</v>
      </c>
    </row>
    <row r="9" spans="1:3" x14ac:dyDescent="0.2">
      <c r="A9" s="45" t="s">
        <v>244</v>
      </c>
      <c r="B9" s="49" t="s">
        <v>245</v>
      </c>
      <c r="C9" s="45" t="s">
        <v>246</v>
      </c>
    </row>
    <row r="10" spans="1:3" x14ac:dyDescent="0.2">
      <c r="A10" s="47" t="s">
        <v>55</v>
      </c>
      <c r="B10" s="501" t="s">
        <v>145</v>
      </c>
      <c r="C10" s="501"/>
    </row>
    <row r="11" spans="1:3" x14ac:dyDescent="0.2">
      <c r="A11" s="47" t="s">
        <v>56</v>
      </c>
      <c r="B11" s="501" t="s">
        <v>109</v>
      </c>
      <c r="C11" s="501"/>
    </row>
    <row r="12" spans="1:3" x14ac:dyDescent="0.2">
      <c r="A12" s="45" t="s">
        <v>247</v>
      </c>
      <c r="B12" s="47" t="s">
        <v>126</v>
      </c>
      <c r="C12" s="45" t="s">
        <v>248</v>
      </c>
    </row>
    <row r="13" spans="1:3" ht="15.75" x14ac:dyDescent="0.2">
      <c r="A13" s="45" t="s">
        <v>249</v>
      </c>
      <c r="B13" s="65" t="s">
        <v>250</v>
      </c>
      <c r="C13" s="45" t="s">
        <v>251</v>
      </c>
    </row>
    <row r="14" spans="1:3" ht="15.75" x14ac:dyDescent="0.25">
      <c r="A14" s="45" t="s">
        <v>252</v>
      </c>
      <c r="B14" s="65" t="s">
        <v>202</v>
      </c>
      <c r="C14" s="48" t="s">
        <v>253</v>
      </c>
    </row>
    <row r="15" spans="1:3" ht="15.75" x14ac:dyDescent="0.25">
      <c r="A15" s="45" t="s">
        <v>254</v>
      </c>
      <c r="B15" s="65" t="s">
        <v>255</v>
      </c>
      <c r="C15" s="48" t="s">
        <v>256</v>
      </c>
    </row>
    <row r="16" spans="1:3" ht="15.75" x14ac:dyDescent="0.25">
      <c r="A16" s="50" t="s">
        <v>257</v>
      </c>
      <c r="B16" s="66" t="s">
        <v>258</v>
      </c>
      <c r="C16" s="48" t="s">
        <v>259</v>
      </c>
    </row>
    <row r="17" spans="1:3" ht="31.5" x14ac:dyDescent="0.25">
      <c r="A17" s="45" t="s">
        <v>260</v>
      </c>
      <c r="B17" s="65" t="s">
        <v>130</v>
      </c>
      <c r="C17" s="48" t="s">
        <v>261</v>
      </c>
    </row>
    <row r="18" spans="1:3" ht="15.75" x14ac:dyDescent="0.25">
      <c r="A18" s="50" t="s">
        <v>262</v>
      </c>
      <c r="B18" s="66" t="s">
        <v>148</v>
      </c>
      <c r="C18" s="48" t="s">
        <v>263</v>
      </c>
    </row>
    <row r="19" spans="1:3" ht="15.75" x14ac:dyDescent="0.25">
      <c r="A19" s="45" t="s">
        <v>264</v>
      </c>
      <c r="B19" s="67" t="s">
        <v>149</v>
      </c>
      <c r="C19" s="51" t="s">
        <v>265</v>
      </c>
    </row>
    <row r="20" spans="1:3" ht="15.75" x14ac:dyDescent="0.25">
      <c r="A20" s="45" t="s">
        <v>266</v>
      </c>
      <c r="B20" s="65" t="s">
        <v>127</v>
      </c>
      <c r="C20" s="51" t="s">
        <v>267</v>
      </c>
    </row>
    <row r="21" spans="1:3" ht="15.75" x14ac:dyDescent="0.25">
      <c r="A21" s="45" t="s">
        <v>268</v>
      </c>
      <c r="B21" s="65" t="s">
        <v>204</v>
      </c>
      <c r="C21" s="48" t="s">
        <v>267</v>
      </c>
    </row>
    <row r="22" spans="1:3" x14ac:dyDescent="0.2">
      <c r="A22" s="47" t="s">
        <v>60</v>
      </c>
      <c r="B22" s="501" t="s">
        <v>110</v>
      </c>
      <c r="C22" s="501"/>
    </row>
    <row r="23" spans="1:3" ht="14.25" x14ac:dyDescent="0.2">
      <c r="A23" s="52" t="s">
        <v>61</v>
      </c>
      <c r="B23" s="495" t="s">
        <v>269</v>
      </c>
      <c r="C23" s="495"/>
    </row>
    <row r="24" spans="1:3" x14ac:dyDescent="0.2">
      <c r="A24" s="45" t="s">
        <v>270</v>
      </c>
      <c r="B24" s="49" t="s">
        <v>271</v>
      </c>
      <c r="C24" s="496" t="s">
        <v>272</v>
      </c>
    </row>
    <row r="25" spans="1:3" ht="27.75" customHeight="1" x14ac:dyDescent="0.2">
      <c r="A25" s="53" t="s">
        <v>273</v>
      </c>
      <c r="B25" s="49" t="s">
        <v>274</v>
      </c>
      <c r="C25" s="497"/>
    </row>
    <row r="26" spans="1:3" ht="22.5" customHeight="1" x14ac:dyDescent="0.25">
      <c r="A26" s="45" t="s">
        <v>275</v>
      </c>
      <c r="B26" s="54" t="s">
        <v>276</v>
      </c>
      <c r="C26" s="497"/>
    </row>
    <row r="27" spans="1:3" ht="30" x14ac:dyDescent="0.25">
      <c r="A27" s="45" t="s">
        <v>277</v>
      </c>
      <c r="B27" s="54" t="s">
        <v>278</v>
      </c>
      <c r="C27" s="498"/>
    </row>
    <row r="28" spans="1:3" ht="14.25" x14ac:dyDescent="0.2">
      <c r="A28" s="52" t="s">
        <v>64</v>
      </c>
      <c r="B28" s="499" t="s">
        <v>205</v>
      </c>
      <c r="C28" s="500"/>
    </row>
    <row r="29" spans="1:3" ht="28.5" customHeight="1" x14ac:dyDescent="0.25">
      <c r="A29" s="45" t="s">
        <v>279</v>
      </c>
      <c r="B29" s="47" t="s">
        <v>280</v>
      </c>
      <c r="C29" s="55" t="s">
        <v>281</v>
      </c>
    </row>
    <row r="30" spans="1:3" ht="14.25" x14ac:dyDescent="0.2">
      <c r="A30" s="52" t="s">
        <v>65</v>
      </c>
      <c r="B30" s="499" t="s">
        <v>154</v>
      </c>
      <c r="C30" s="500"/>
    </row>
    <row r="31" spans="1:3" x14ac:dyDescent="0.25">
      <c r="A31" s="45" t="s">
        <v>282</v>
      </c>
      <c r="B31" s="47" t="s">
        <v>155</v>
      </c>
      <c r="C31" s="55" t="s">
        <v>283</v>
      </c>
    </row>
    <row r="32" spans="1:3" ht="14.25" x14ac:dyDescent="0.2">
      <c r="A32" s="43" t="s">
        <v>133</v>
      </c>
      <c r="B32" s="499" t="s">
        <v>128</v>
      </c>
      <c r="C32" s="500"/>
    </row>
  </sheetData>
  <mergeCells count="11">
    <mergeCell ref="B22:C22"/>
    <mergeCell ref="A1:C1"/>
    <mergeCell ref="B2:C2"/>
    <mergeCell ref="B7:C7"/>
    <mergeCell ref="B10:C10"/>
    <mergeCell ref="B11:C11"/>
    <mergeCell ref="B23:C23"/>
    <mergeCell ref="C24:C27"/>
    <mergeCell ref="B28:C28"/>
    <mergeCell ref="B30:C30"/>
    <mergeCell ref="B32:C3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План учебного процесса</vt:lpstr>
      <vt:lpstr>кабинеты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Nout</cp:lastModifiedBy>
  <cp:lastPrinted>2020-06-23T11:11:56Z</cp:lastPrinted>
  <dcterms:created xsi:type="dcterms:W3CDTF">1996-10-08T23:32:33Z</dcterms:created>
  <dcterms:modified xsi:type="dcterms:W3CDTF">2020-06-24T12:01:27Z</dcterms:modified>
</cp:coreProperties>
</file>